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z\Dropbox (Personale)\seo-excel\"/>
    </mc:Choice>
  </mc:AlternateContent>
  <xr:revisionPtr revIDLastSave="0" documentId="13_ncr:1_{2F9377BE-6C46-4A35-8996-CCE042E79E32}" xr6:coauthVersionLast="43" xr6:coauthVersionMax="43" xr10:uidLastSave="{00000000-0000-0000-0000-000000000000}"/>
  <bookViews>
    <workbookView xWindow="-120" yWindow="-120" windowWidth="20730" windowHeight="11310" tabRatio="878" xr2:uid="{E6A0998B-881F-44BA-B056-E13A492C35D9}"/>
  </bookViews>
  <sheets>
    <sheet name="concat" sheetId="1" r:id="rId1"/>
    <sheet name="text to column" sheetId="2" r:id="rId2"/>
    <sheet name="conta.se" sheetId="3" r:id="rId3"/>
    <sheet name="se.errore" sheetId="4" r:id="rId4"/>
    <sheet name="sinistra" sheetId="5" r:id="rId5"/>
    <sheet name="len" sheetId="6" r:id="rId6"/>
    <sheet name="search" sheetId="7" r:id="rId7"/>
    <sheet name="mid" sheetId="8" r:id="rId8"/>
    <sheet name="if (2)" sheetId="22" r:id="rId9"/>
    <sheet name="if" sheetId="9" r:id="rId10"/>
    <sheet name="if esempio" sheetId="10" r:id="rId11"/>
    <sheet name="or" sheetId="11" r:id="rId12"/>
    <sheet name="vlookup" sheetId="12" r:id="rId13"/>
    <sheet name="vl2" sheetId="13" r:id="rId14"/>
    <sheet name="offset" sheetId="14" r:id="rId15"/>
    <sheet name="offset (2)" sheetId="15" r:id="rId16"/>
    <sheet name="trim" sheetId="23" r:id="rId17"/>
    <sheet name="sostituisci" sheetId="24" r:id="rId18"/>
    <sheet name="rimpiazza" sheetId="25" r:id="rId19"/>
    <sheet name="clean" sheetId="26" r:id="rId20"/>
    <sheet name="vlook" sheetId="17" r:id="rId21"/>
    <sheet name="index" sheetId="18" r:id="rId22"/>
    <sheet name="confronta" sheetId="19" r:id="rId23"/>
    <sheet name="indice-confronta" sheetId="20" r:id="rId24"/>
    <sheet name="pvt" sheetId="21" r:id="rId25"/>
    <sheet name="pvt2" sheetId="27" r:id="rId26"/>
    <sheet name="Foglio6" sheetId="28" r:id="rId27"/>
  </sheets>
  <definedNames>
    <definedName name="_xlnm._FilterDatabase" localSheetId="25" hidden="1">'pvt2'!$A$1:$C$17</definedName>
    <definedName name="_xlnm._FilterDatabase" localSheetId="13" hidden="1">'vl2'!$A$1:$X$15</definedName>
    <definedName name="_xlnm._FilterDatabase" localSheetId="12" hidden="1">vlookup!$A$1:$F$11</definedName>
  </definedNames>
  <calcPr calcId="191029"/>
  <pivotCaches>
    <pivotCache cacheId="0" r:id="rId28"/>
    <pivotCache cacheId="4" r:id="rId2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26" l="1"/>
  <c r="A1" i="26"/>
  <c r="C2" i="25"/>
  <c r="C4" i="25"/>
  <c r="C3" i="25"/>
  <c r="C4" i="24"/>
  <c r="C3" i="24"/>
  <c r="C2" i="24"/>
  <c r="C5" i="23"/>
  <c r="C4" i="23"/>
  <c r="C3" i="23"/>
  <c r="C2" i="23"/>
  <c r="C4" i="22" l="1"/>
  <c r="C3" i="22"/>
  <c r="C2" i="22"/>
  <c r="G12" i="20"/>
  <c r="G11" i="20"/>
  <c r="G10" i="20"/>
  <c r="G9" i="20"/>
  <c r="G8" i="20"/>
  <c r="G7" i="20"/>
  <c r="G6" i="20"/>
  <c r="G5" i="20"/>
  <c r="G4" i="20"/>
  <c r="G3" i="20"/>
  <c r="C2" i="19"/>
  <c r="D6" i="18"/>
  <c r="H8" i="14" l="1"/>
  <c r="H7" i="14"/>
  <c r="H6" i="14"/>
  <c r="H5" i="14"/>
  <c r="H4" i="14"/>
  <c r="H3" i="14"/>
  <c r="G8" i="14"/>
  <c r="G7" i="14"/>
  <c r="G6" i="14"/>
  <c r="G5" i="14"/>
  <c r="G4" i="14"/>
  <c r="G3" i="14"/>
  <c r="F8" i="14"/>
  <c r="F7" i="14"/>
  <c r="F6" i="14"/>
  <c r="F5" i="14"/>
  <c r="F4" i="14"/>
  <c r="F3" i="14"/>
  <c r="H2" i="14"/>
  <c r="G2" i="14"/>
  <c r="F2" i="14"/>
  <c r="B11" i="12" l="1"/>
  <c r="B10" i="12"/>
  <c r="B9" i="12"/>
  <c r="B8" i="12"/>
  <c r="B7" i="12"/>
  <c r="B6" i="12"/>
  <c r="B5" i="12"/>
  <c r="B4" i="12"/>
  <c r="B3" i="12"/>
  <c r="B2" i="12"/>
  <c r="C11" i="11"/>
  <c r="C10" i="11"/>
  <c r="C9" i="11"/>
  <c r="C8" i="11"/>
  <c r="C7" i="11"/>
  <c r="C6" i="11"/>
  <c r="C5" i="11"/>
  <c r="C4" i="11"/>
  <c r="C3" i="11"/>
  <c r="C2" i="11"/>
  <c r="C11" i="10"/>
  <c r="C10" i="10"/>
  <c r="C9" i="10"/>
  <c r="C8" i="10"/>
  <c r="C7" i="10"/>
  <c r="C6" i="10"/>
  <c r="C5" i="10"/>
  <c r="C4" i="10"/>
  <c r="C3" i="10"/>
  <c r="C2" i="10"/>
  <c r="C2" i="9" l="1"/>
  <c r="C4" i="9"/>
  <c r="C3" i="9"/>
  <c r="C6" i="8"/>
  <c r="C5" i="8"/>
  <c r="C4" i="8"/>
  <c r="C3" i="8"/>
  <c r="C2" i="8"/>
  <c r="C8" i="7"/>
  <c r="C7" i="7"/>
  <c r="C6" i="7"/>
  <c r="C5" i="7"/>
  <c r="C4" i="7"/>
  <c r="C3" i="7"/>
  <c r="C2" i="7"/>
  <c r="C9" i="6"/>
  <c r="C8" i="6"/>
  <c r="C7" i="6"/>
  <c r="C6" i="6"/>
  <c r="C5" i="6"/>
  <c r="C4" i="6"/>
  <c r="C3" i="6"/>
  <c r="C2" i="6"/>
  <c r="C3" i="5" l="1"/>
  <c r="C4" i="5"/>
  <c r="C5" i="5"/>
  <c r="C6" i="5"/>
  <c r="C7" i="5"/>
  <c r="C2" i="5"/>
  <c r="D2" i="4" l="1"/>
  <c r="D3" i="4"/>
  <c r="C2" i="3"/>
  <c r="D3" i="1" l="1"/>
  <c r="D2" i="1"/>
</calcChain>
</file>

<file path=xl/sharedStrings.xml><?xml version="1.0" encoding="utf-8"?>
<sst xmlns="http://schemas.openxmlformats.org/spreadsheetml/2006/main" count="623" uniqueCount="283">
  <si>
    <t>Sotto Dominio</t>
  </si>
  <si>
    <t>Dominio Radice</t>
  </si>
  <si>
    <t>Formula</t>
  </si>
  <si>
    <t>Risultato</t>
  </si>
  <si>
    <t>www</t>
  </si>
  <si>
    <t>evemilano.com</t>
  </si>
  <si>
    <t>https://www.evemilano.com/</t>
  </si>
  <si>
    <t>URL</t>
  </si>
  <si>
    <t>https://www.evemilano.com/servizi-seo/</t>
  </si>
  <si>
    <t>https://www.evemilano.com/servizi-seo/posizionamento-siti/</t>
  </si>
  <si>
    <t>https://www.evemilano.com/servizi-seo/analisi-parole-chiave/</t>
  </si>
  <si>
    <t>https://www.evemilano.com/servizi-seo/analisi-competitor/</t>
  </si>
  <si>
    <t>https://www.evemilano.com/servizi-seo/seo-audit/</t>
  </si>
  <si>
    <t>https://www.evemilano.com/pubblicita-google/mobile-advertising/</t>
  </si>
  <si>
    <t>https:</t>
  </si>
  <si>
    <t>www.evemilano.com</t>
  </si>
  <si>
    <t>servizi-seo</t>
  </si>
  <si>
    <t>posizionamento-siti</t>
  </si>
  <si>
    <t>analisi-parole-chiave</t>
  </si>
  <si>
    <t>analisi-competitor</t>
  </si>
  <si>
    <t>seo-audit</t>
  </si>
  <si>
    <t>pubblicita-google</t>
  </si>
  <si>
    <t>mobile-advertising</t>
  </si>
  <si>
    <t>lv0</t>
  </si>
  <si>
    <t>lv1</t>
  </si>
  <si>
    <t>lv2</t>
  </si>
  <si>
    <t>EVE Milano</t>
  </si>
  <si>
    <t>evemilano</t>
  </si>
  <si>
    <t>EVEMilano</t>
  </si>
  <si>
    <t>Ancora brand</t>
  </si>
  <si>
    <t>=+CONTA.SE(A5:A20;"EVE Milano")</t>
  </si>
  <si>
    <t>Lista dati</t>
  </si>
  <si>
    <t>Valore A</t>
  </si>
  <si>
    <t>Valore B</t>
  </si>
  <si>
    <t>https://www.ideegreen.it/tagliare-il-prato-35972.html</t>
  </si>
  <si>
    <t>https://www.wikihow.it/Tagliare-il-Prato-nella-Maniera-Giusta-(Metodo-a-Righe-o-a-Colonne)</t>
  </si>
  <si>
    <t>https://coltivazione.net/come-tagliare-il-prato</t>
  </si>
  <si>
    <t>https://www.edileehobby.ch/guida/giardino/tosaerba/taglio-dell-erba-a-seconda-della-stagione.html</t>
  </si>
  <si>
    <t>https://soluzionidicasa.com/come-tagliare-e-curare-il-prato/</t>
  </si>
  <si>
    <t>http://www.pratinglesi.ch/blog/2018/03/09/il-taglio-del-prato</t>
  </si>
  <si>
    <t>Funzione</t>
  </si>
  <si>
    <t>www.</t>
  </si>
  <si>
    <t>seo</t>
  </si>
  <si>
    <t>servizi seo</t>
  </si>
  <si>
    <t>consulenza seo</t>
  </si>
  <si>
    <t>consulente seo</t>
  </si>
  <si>
    <t>consulente seo milano</t>
  </si>
  <si>
    <t>agenzia seo</t>
  </si>
  <si>
    <t>agenzia seo milano</t>
  </si>
  <si>
    <t>consulenza seo milano</t>
  </si>
  <si>
    <t>Parola chiave</t>
  </si>
  <si>
    <t>https://www.evemilano.com/blog/post_01</t>
  </si>
  <si>
    <t>https://www.evemilano.com/blog/post_02</t>
  </si>
  <si>
    <t>https://www.evemilano.com/blog/post_03</t>
  </si>
  <si>
    <t>https://www.evemilano.com/blog/post_04</t>
  </si>
  <si>
    <t>=+SE.ERRORE(RICERCA("/blog/";A2);"Non Blog")</t>
  </si>
  <si>
    <t>=+SE.ERRORE(RICERCA("/blog/";A3);"Non Blog")</t>
  </si>
  <si>
    <t>=+SE.ERRORE(RICERCA("/blog/";A4);"Non Blog")</t>
  </si>
  <si>
    <t>=+SE.ERRORE(RICERCA("/blog/";A5);"Non Blog")</t>
  </si>
  <si>
    <t>=+SE.ERRORE(RICERCA("/blog/";A6);"Non Blog")</t>
  </si>
  <si>
    <t>=+SE.ERRORE(RICERCA("/blog/";A7);"Non Blog")</t>
  </si>
  <si>
    <t>=+SE.ERRORE(RICERCA("/blog/";A8);"Non Blog")</t>
  </si>
  <si>
    <t>http://www.example.com/lamp-maintenance-t83.html</t>
  </si>
  <si>
    <t>=STRINGA.ESTRAI(A2;RICERCA("/";A2;8);RICERCA("-t*.html";A2)-RICERCA("/";A2;8))</t>
  </si>
  <si>
    <t>http://www.example.com/shoe-maintenance-t123.html</t>
  </si>
  <si>
    <t>http://www.example.com/street-maintenance-t1.html</t>
  </si>
  <si>
    <t>=STRINGA.ESTRAI(A2;RICERCA("/";A3;8);RICERCA("-t*.html";A2)-RICERCA("/";A3;8))</t>
  </si>
  <si>
    <t>=STRINGA.ESTRAI(A2;RICERCA("/";A4;8);RICERCA("-t*.html";A2)-RICERCA("/";A4;8))</t>
  </si>
  <si>
    <t>=STRINGA.ESTRAI(A2;RICERCA("/";A5;8);RICERCA("-t*.html";A2)-RICERCA("/";A5;8))</t>
  </si>
  <si>
    <t>=STRINGA.ESTRAI(A2;RICERCA("/";A6;8);RICERCA("-t*.html";A2)-RICERCA("/";A6;8))</t>
  </si>
  <si>
    <t>http://www.example.com/car-maintenance-t.html</t>
  </si>
  <si>
    <t>http://www.example.com/tyre-maintenance-t525545.html</t>
  </si>
  <si>
    <t>Dati</t>
  </si>
  <si>
    <t>=+SE(A3=1;"è uguale a 1";SE(A3=2;"è uguale a 2";SE(A3=3;"è uguale a 3")))</t>
  </si>
  <si>
    <t>=+SE(A4=1;"è uguale a 1";SE(A4=2;"è uguale a 2";SE(A4=3;"è uguale a 3")))</t>
  </si>
  <si>
    <t>=+SE(A2=1;"è uguale a 1";SE(A2=2;"è uguale a 2";SE(A2=3;"è uguale a 3")))</t>
  </si>
  <si>
    <t>/random/bentel-absoluta-lallarme-casa-delusione/amp/</t>
  </si>
  <si>
    <t>/auto/decreto-ruote/amp/</t>
  </si>
  <si>
    <t>/salute/malocclusione-dentale-conseguenze-rimedi/amp/</t>
  </si>
  <si>
    <t>/salute/stomatite-infiammazione-bocca-lingua-sintomi-rimedi/</t>
  </si>
  <si>
    <t>/salute/come-curare-una-infezione-al-dente-del-giudizio/</t>
  </si>
  <si>
    <t>/random/bentel-absoluta-lallarme-casa-delusione/</t>
  </si>
  <si>
    <t>/salute/stomatite-infiammazione-bocca-lingua-sintomi-rimedi/amp/</t>
  </si>
  <si>
    <t>/salute/quanto-deve-durare-il-sonno-profondo/</t>
  </si>
  <si>
    <t>/salute/quanto-deve-durare-il-sonno-profondo/amp/</t>
  </si>
  <si>
    <t>/random/quanto-deve-durare-il-sonno-profondo/</t>
  </si>
  <si>
    <t>% Exit</t>
  </si>
  <si>
    <t>Bounce Rate</t>
  </si>
  <si>
    <t>Entrances</t>
  </si>
  <si>
    <t>Avg. Time on Page</t>
  </si>
  <si>
    <t>Unique Pageviews</t>
  </si>
  <si>
    <t>Pageviews</t>
  </si>
  <si>
    <t>Categoria</t>
  </si>
  <si>
    <t>Page</t>
  </si>
  <si>
    <t>=+SE(VAL.NUMERO(RICERCA("random";A2))=VERO;"Random";SE(VAL.NUMERO(RICERCA("salute";A2))=VERO;"Salute";SE(VAL.NUMERO(RICERCA("auto";A2))=VERO;"Auto")))</t>
  </si>
  <si>
    <t>=+SE(VAL.NUMERO(RICERCA("random";A3))=VERO;"Random";SE(VAL.NUMERO(RICERCA("salute";A3))=VERO;"Salute";SE(VAL.NUMERO(RICERCA("auto";A3))=VERO;"Auto")))</t>
  </si>
  <si>
    <t>=+SE(VAL.NUMERO(RICERCA("random";A4))=VERO;"Random";SE(VAL.NUMERO(RICERCA("salute";A4))=VERO;"Salute";SE(VAL.NUMERO(RICERCA("auto";A4))=VERO;"Auto")))</t>
  </si>
  <si>
    <t>=+SE(VAL.NUMERO(RICERCA("random";A5))=VERO;"Random";SE(VAL.NUMERO(RICERCA("salute";A5))=VERO;"Salute";SE(VAL.NUMERO(RICERCA("auto";A5))=VERO;"Auto")))</t>
  </si>
  <si>
    <t>=+SE(VAL.NUMERO(RICERCA("random";A9))=VERO;"Random";SE(VAL.NUMERO(RICERCA("salute";A9))=VERO;"Salute";SE(VAL.NUMERO(RICERCA("auto";A9))=VERO;"Auto")))</t>
  </si>
  <si>
    <t>=+SE(VAL.NUMERO(RICERCA("random";A6))=VERO;"Random";SE(VAL.NUMERO(RICERCA("salute";A6))=VERO;"Salute";SE(VAL.NUMERO(RICERCA("auto";A6))=VERO;"Auto")))</t>
  </si>
  <si>
    <t>=+SE(VAL.NUMERO(RICERCA("random";A8))=VERO;"Random";SE(VAL.NUMERO(RICERCA("salute";A8))=VERO;"Salute";SE(VAL.NUMERO(RICERCA("auto";A8))=VERO;"Auto")))</t>
  </si>
  <si>
    <t>=+SE(VAL.NUMERO(RICERCA("random";A7))=VERO;"Random";SE(VAL.NUMERO(RICERCA("salute";A7))=VERO;"Salute";SE(VAL.NUMERO(RICERCA("auto";A7))=VERO;"Auto")))</t>
  </si>
  <si>
    <t>=+SE(VAL.NUMERO(RICERCA("random";A10))=VERO;"Random";SE(VAL.NUMERO(RICERCA("salute";A10))=VERO;"Salute";SE(VAL.NUMERO(RICERCA("auto";A10))=VERO;"Auto")))</t>
  </si>
  <si>
    <t>=+SE(VAL.NUMERO(RICERCA("random";A11))=VERO;"Random";SE(VAL.NUMERO(RICERCA("salute";A11))=VERO;"Salute";SE(VAL.NUMERO(RICERCA("auto";A11))=VERO;"Auto")))</t>
  </si>
  <si>
    <t>/</t>
  </si>
  <si>
    <t>/contatti</t>
  </si>
  <si>
    <t>/privacy</t>
  </si>
  <si>
    <t>Query</t>
  </si>
  <si>
    <t>Clicks</t>
  </si>
  <si>
    <t>Impressions</t>
  </si>
  <si>
    <t>CTR</t>
  </si>
  <si>
    <t>Position</t>
  </si>
  <si>
    <t>regex</t>
  </si>
  <si>
    <t>keyword tool</t>
  </si>
  <si>
    <t>regular expression</t>
  </si>
  <si>
    <t>https</t>
  </si>
  <si>
    <t>gtmetrix</t>
  </si>
  <si>
    <t>onesignal</t>
  </si>
  <si>
    <t>jquery cdn</t>
  </si>
  <si>
    <t>screaming frog</t>
  </si>
  <si>
    <t>register.it</t>
  </si>
  <si>
    <t>Low</t>
  </si>
  <si>
    <t>EUR</t>
  </si>
  <si>
    <t>register it</t>
  </si>
  <si>
    <t>bread crumbs</t>
  </si>
  <si>
    <t>Searches: May 2019</t>
  </si>
  <si>
    <t>Searches: Apr 2019</t>
  </si>
  <si>
    <t>Searches: Mar 2019</t>
  </si>
  <si>
    <t>Searches: Feb 2019</t>
  </si>
  <si>
    <t>Searches: Jan 2019</t>
  </si>
  <si>
    <t>Searches: Dec 2018</t>
  </si>
  <si>
    <t>Searches: Nov 2018</t>
  </si>
  <si>
    <t>Searches: Oct 2018</t>
  </si>
  <si>
    <t>Searches: Sep 2018</t>
  </si>
  <si>
    <t>Searches: Aug 2018</t>
  </si>
  <si>
    <t>Searches: Jul 2018</t>
  </si>
  <si>
    <t>Searches: Jun 2018</t>
  </si>
  <si>
    <t>In Account</t>
  </si>
  <si>
    <t>Organic impression share</t>
  </si>
  <si>
    <t>Organic average position</t>
  </si>
  <si>
    <t>Ad impression share</t>
  </si>
  <si>
    <t>Top of page bid (high range)</t>
  </si>
  <si>
    <t>Top of page bid (low range)</t>
  </si>
  <si>
    <t>Competition (indexed value)</t>
  </si>
  <si>
    <t>Competition</t>
  </si>
  <si>
    <t>Avg. monthly searches</t>
  </si>
  <si>
    <t>Currency</t>
  </si>
  <si>
    <t>Keyword</t>
  </si>
  <si>
    <t>breadcrumbs</t>
  </si>
  <si>
    <t>Apr 18, 2019 - May 17, 2019</t>
  </si>
  <si>
    <t>May 18, 2019 - Jun 16, 2019</t>
  </si>
  <si>
    <t>/salute/come-curare-una-infezione-al-dente-del-giudizio/amp/</t>
  </si>
  <si>
    <t>Date Range</t>
  </si>
  <si>
    <t>=+A2</t>
  </si>
  <si>
    <t>=SCARTO($A$2;(RIF.RIGA($A3)-2)*2;0)</t>
  </si>
  <si>
    <t>=SCARTO($A$2;(RIF.RIGA($A4)-2)*2;0)</t>
  </si>
  <si>
    <t>=SCARTO($A$2;(RIF.RIGA($A5)-2)*2;0)</t>
  </si>
  <si>
    <t>=SCARTO($A$2;(RIF.RIGA($A6)-2)*2;0)</t>
  </si>
  <si>
    <t>=SCARTO($A$2;(RIF.RIGA($A7)-2)*2;0)</t>
  </si>
  <si>
    <t>=SCARTO($A$2;(RIF.RIGA($A8)-2)*2;0)</t>
  </si>
  <si>
    <t>=+C2</t>
  </si>
  <si>
    <t>=SCARTO($C$2;(RIF.RIGA($C2)-1)*2;0)</t>
  </si>
  <si>
    <t>=SCARTO($C$2;(RIF.RIGA($C3)-1)*2;0)</t>
  </si>
  <si>
    <t>=SCARTO($C$2;(RIF.RIGA($C4)-1)*2;0)</t>
  </si>
  <si>
    <t>=SCARTO($C$2;(RIF.RIGA($C5)-1)*2;0)</t>
  </si>
  <si>
    <t>=SCARTO($C$2;(RIF.RIGA($C6)-1)*2;0)</t>
  </si>
  <si>
    <t>=SCARTO($C$2;(RIF.RIGA($C7)-1)*2;0)</t>
  </si>
  <si>
    <t>=+C3</t>
  </si>
  <si>
    <t>=SCARTO($C$3;(RIF.RIGA($C3)-2)*2;0)</t>
  </si>
  <si>
    <t>=SCARTO($C$3;(RIF.RIGA($C4)-2)*2;0)</t>
  </si>
  <si>
    <t>=SCARTO($C$3;(RIF.RIGA($C5)-2)*2;0)</t>
  </si>
  <si>
    <t>=SCARTO($C$3;(RIF.RIGA($C6)-2)*2;0)</t>
  </si>
  <si>
    <t>=SCARTO($C$3;(RIF.RIGA($C7)-2)*2;0)</t>
  </si>
  <si>
    <t>=SCARTO($C$3;(RIF.RIGA($C8)-2)*2;0)</t>
  </si>
  <si>
    <t>/quanto-investire-google-adwords/</t>
  </si>
  <si>
    <t>/3-modi-per-trovare-la-sitemap-xml-di-un-sito-web/</t>
  </si>
  <si>
    <t>/progressive-web-app/</t>
  </si>
  <si>
    <t>/keyword-tool/</t>
  </si>
  <si>
    <t>/come-trovare-indirizzo-ip-sito-web/</t>
  </si>
  <si>
    <t>/come-migrare-wordpress-diverso-dominio-hosting/</t>
  </si>
  <si>
    <t>/come-funzionano-le-espressioni-regolari-regex/</t>
  </si>
  <si>
    <t>/migliori-cloud-storage-gratuiti/</t>
  </si>
  <si>
    <t>/rimuovere-spazi-excel/</t>
  </si>
  <si>
    <t>Contatto Effettuato (Goal 1 Value)</t>
  </si>
  <si>
    <t>Contatto Effettuato (Goal 1 Completions)</t>
  </si>
  <si>
    <t>Contatto Effettuato (Goal 1 Conversion Rate)</t>
  </si>
  <si>
    <t>Avg. Session Duration</t>
  </si>
  <si>
    <t>Pages / Session</t>
  </si>
  <si>
    <t>New Users</t>
  </si>
  <si>
    <t>% New Sessions</t>
  </si>
  <si>
    <t>Sessions</t>
  </si>
  <si>
    <t>Landing Page</t>
  </si>
  <si>
    <t>Web Master</t>
  </si>
  <si>
    <t>PPC</t>
  </si>
  <si>
    <t>SEO</t>
  </si>
  <si>
    <t>Home</t>
  </si>
  <si>
    <t>Tool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</si>
  <si>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</si>
  <si>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</si>
  <si>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</si>
  <si>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</si>
  <si>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</si>
  <si>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</si>
  <si>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</si>
  <si>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</si>
  <si>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</si>
  <si>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</si>
  <si>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</si>
  <si>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</si>
  <si>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</si>
  <si>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</si>
  <si>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</si>
  <si>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</si>
  <si>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</si>
  <si>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</si>
  <si>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</si>
  <si>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</si>
  <si>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z</t>
  </si>
  <si>
    <t>=+INDICE(A1:G3;2;6)</t>
  </si>
  <si>
    <t>=+CONFRONTA("e";A1:A7;0)</t>
  </si>
  <si>
    <t>TABELLA 1</t>
  </si>
  <si>
    <t>TABELLA 2</t>
  </si>
  <si>
    <t>=+INDICE($A$3:$B$12;CONFRONTA(E3;$B$3:$B$12;0);1)</t>
  </si>
  <si>
    <t>=+INDICE($A$3:$B$12;CONFRONTA(E4;$B$3:$B$12;0);1)</t>
  </si>
  <si>
    <t>=+INDICE($A$3:$B$12;CONFRONTA(E5;$B$3:$B$12;0);1)</t>
  </si>
  <si>
    <t>=+INDICE($A$3:$B$12;CONFRONTA(E6;$B$3:$B$12;0);1)</t>
  </si>
  <si>
    <t>=+INDICE($A$3:$B$12;CONFRONTA(E7;$B$3:$B$12;0);1)</t>
  </si>
  <si>
    <t>=+INDICE($A$3:$B$12;CONFRONTA(E8;$B$3:$B$12;0);1)</t>
  </si>
  <si>
    <t>=+INDICE($A$3:$B$12;CONFRONTA(E9;$B$3:$B$12;0);1)</t>
  </si>
  <si>
    <t>=+INDICE($A$3:$B$12;CONFRONTA(E10;$B$3:$B$12;0);1)</t>
  </si>
  <si>
    <t>=+INDICE($A$3:$B$12;CONFRONTA(E11;$B$3:$B$12;0);1)</t>
  </si>
  <si>
    <t>=+INDICE($A$3:$B$12;CONFRONTA(E12;$B$3:$B$12;0);1)</t>
  </si>
  <si>
    <t>Etichette di colonna</t>
  </si>
  <si>
    <t>Etichette di riga</t>
  </si>
  <si>
    <t>Somma di Pageviews</t>
  </si>
  <si>
    <t>=+LUNGHEZZA(A2)</t>
  </si>
  <si>
    <t>=+LUNGHEZZA(A3)</t>
  </si>
  <si>
    <t>=+LUNGHEZZA(A4)</t>
  </si>
  <si>
    <t>=+LUNGHEZZA(A5)</t>
  </si>
  <si>
    <t>=+LUNGHEZZA(A6)</t>
  </si>
  <si>
    <t>=+LUNGHEZZA(A7)</t>
  </si>
  <si>
    <t>=+LUNGHEZZA(A8)</t>
  </si>
  <si>
    <t>=+LUNGHEZZA(A9)</t>
  </si>
  <si>
    <t>=SE.ERRORE(a2/b2;"Errore")</t>
  </si>
  <si>
    <t>=SE.ERRORE(a3/b3;"Errore")</t>
  </si>
  <si>
    <t>=SINISTRA(A2;RICERCA("/";A2;9))</t>
  </si>
  <si>
    <t>=SINISTRA(A3;RICERCA("/";A3;9))</t>
  </si>
  <si>
    <t>=SINISTRA(A4;RICERCA("/";A4;9))</t>
  </si>
  <si>
    <t>=SINISTRA(A5;RICERCA("/";A5;9))</t>
  </si>
  <si>
    <t>=SINISTRA(A6;RICERCA("/";A6;9))</t>
  </si>
  <si>
    <t>=SINISTRA(A7;RICERCA("/";A7;9))</t>
  </si>
  <si>
    <t>=+SE(A2=1;"è uguale a 1";"è diverso da 1")</t>
  </si>
  <si>
    <t>Stringa</t>
  </si>
  <si>
    <t>a b c</t>
  </si>
  <si>
    <t xml:space="preserve">   a   b      c   </t>
  </si>
  <si>
    <t>=+ANNULLA.SPAZI(A2)</t>
  </si>
  <si>
    <t>a b          c</t>
  </si>
  <si>
    <t xml:space="preserve">       a           b  c</t>
  </si>
  <si>
    <t>=+ANNULLA.SPAZI(A3)</t>
  </si>
  <si>
    <t>=+ANNULLA.SPAZI(A4)</t>
  </si>
  <si>
    <t>=+ANNULLA.SPAZI(A5)</t>
  </si>
  <si>
    <t>http://www.evemilano.com</t>
  </si>
  <si>
    <t>http://www.evemilano.com/about-me/</t>
  </si>
  <si>
    <t>http://www.evemilano.com/servizi-seo/</t>
  </si>
  <si>
    <t>=+SOSTITUISCI(A4;"http:";"https:")</t>
  </si>
  <si>
    <t>=+SOSTITUISCI(A2;"http:";"https:")</t>
  </si>
  <si>
    <t>=+SOSTITUISCI(A3;"http:";"https:")</t>
  </si>
  <si>
    <t>=+RIMPIAZZA(A2;12;9;"ciao")</t>
  </si>
  <si>
    <t>=+RIMPIAZZA(A4;12;9;"ciao")</t>
  </si>
  <si>
    <t>=+RIMPIAZZA(A3;12;9;"ciao")</t>
  </si>
  <si>
    <t>Pagina</t>
  </si>
  <si>
    <t>Canale</t>
  </si>
  <si>
    <t>Traffico</t>
  </si>
  <si>
    <t>/servizi-seo/</t>
  </si>
  <si>
    <t>/about-me/</t>
  </si>
  <si>
    <t>Organico</t>
  </si>
  <si>
    <t>Referral</t>
  </si>
  <si>
    <t>Paid</t>
  </si>
  <si>
    <t>Diretto</t>
  </si>
  <si>
    <t>Social</t>
  </si>
  <si>
    <t>Somma di Traffico</t>
  </si>
  <si>
    <t>=CONCAT(A2;B2)</t>
  </si>
  <si>
    <t>=CONCAT("https://";A3;".";B3)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</si>
</sst>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0" fillId="0" borderId="0" xfId="0" quotePrefix="1"/>
    <xf numFmtId="0" fontId="0" fillId="2" borderId="0" xfId="0" applyFill="1"/>
    <xf numFmtId="0" fontId="2" fillId="0" borderId="0" xfId="1"/>
    <xf numFmtId="0" fontId="1" fillId="0" borderId="0" xfId="0" applyFont="1" applyFill="1"/>
    <xf numFmtId="0" fontId="0" fillId="3" borderId="0" xfId="0" applyFill="1"/>
    <xf numFmtId="0" fontId="0" fillId="0" borderId="0" xfId="0" applyAlignment="1">
      <alignment horizontal="center"/>
    </xf>
    <xf numFmtId="0" fontId="4" fillId="0" borderId="0" xfId="3"/>
    <xf numFmtId="2" fontId="4" fillId="0" borderId="0" xfId="3" applyNumberFormat="1"/>
    <xf numFmtId="10" fontId="4" fillId="0" borderId="0" xfId="3" applyNumberFormat="1"/>
    <xf numFmtId="0" fontId="4" fillId="3" borderId="0" xfId="3" applyFill="1"/>
    <xf numFmtId="0" fontId="4" fillId="0" borderId="0" xfId="3" applyAlignment="1">
      <alignment horizontal="center"/>
    </xf>
    <xf numFmtId="0" fontId="4" fillId="3" borderId="0" xfId="3" applyFill="1" applyAlignment="1">
      <alignment horizontal="left"/>
    </xf>
    <xf numFmtId="0" fontId="4" fillId="0" borderId="0" xfId="3" applyAlignment="1">
      <alignment horizontal="left"/>
    </xf>
    <xf numFmtId="0" fontId="4" fillId="0" borderId="0" xfId="3" quotePrefix="1" applyFont="1" applyAlignment="1">
      <alignment horizontal="left"/>
    </xf>
    <xf numFmtId="10" fontId="0" fillId="0" borderId="0" xfId="0" applyNumberFormat="1"/>
    <xf numFmtId="164" fontId="0" fillId="0" borderId="0" xfId="2" applyNumberFormat="1" applyFont="1"/>
    <xf numFmtId="164" fontId="0" fillId="3" borderId="0" xfId="2" applyNumberFormat="1" applyFont="1" applyFill="1"/>
    <xf numFmtId="0" fontId="4" fillId="0" borderId="0" xfId="3" quotePrefix="1"/>
    <xf numFmtId="0" fontId="0" fillId="0" borderId="0" xfId="0" quotePrefix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</cellXfs>
  <cellStyles count="4">
    <cellStyle name="Collegamento ipertestuale" xfId="1" builtinId="8"/>
    <cellStyle name="Migliaia" xfId="2" builtinId="3"/>
    <cellStyle name="Normale" xfId="0" builtinId="0"/>
    <cellStyle name="Normale 2" xfId="3" xr:uid="{07A00780-E8C8-4D97-8D00-209154DAE8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pivotCacheDefinition" Target="pivotCache/pivotCacheDefinition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ovanni Sacheli" refreshedDate="43634.984674189815" createdVersion="6" refreshedVersion="6" minRefreshableVersion="3" recordCount="14" xr:uid="{0E612B76-3DCE-41D0-808D-16B92FC14AA1}">
  <cacheSource type="worksheet">
    <worksheetSource ref="A1:C15" sheet="pvt"/>
  </cacheSource>
  <cacheFields count="3">
    <cacheField name="Page" numFmtId="0">
      <sharedItems count="7">
        <s v="/salute/stomatite-infiammazione-bocca-lingua-sintomi-rimedi/amp/"/>
        <s v="/salute/quanto-deve-durare-il-sonno-profondo/amp/"/>
        <s v="/salute/stomatite-infiammazione-bocca-lingua-sintomi-rimedi/"/>
        <s v="/salute/malocclusione-dentale-conseguenze-rimedi/amp/"/>
        <s v="/salute/come-curare-una-infezione-al-dente-del-giudizio/amp/"/>
        <s v="/auto/decreto-ruote/amp/"/>
        <s v="/salute/quanto-deve-durare-il-sonno-profondo/"/>
      </sharedItems>
    </cacheField>
    <cacheField name="Date Range" numFmtId="0">
      <sharedItems count="2">
        <s v="May 18, 2019 - Jun 16, 2019"/>
        <s v="Apr 18, 2019 - May 17, 2019"/>
      </sharedItems>
    </cacheField>
    <cacheField name="Pageviews" numFmtId="0">
      <sharedItems containsSemiMixedTypes="0" containsString="0" containsNumber="1" containsInteger="1" minValue="587" maxValue="3266" count="14">
        <n v="3266"/>
        <n v="3022"/>
        <n v="2208"/>
        <n v="2585"/>
        <n v="1042"/>
        <n v="847"/>
        <n v="764"/>
        <n v="784"/>
        <n v="757"/>
        <n v="703"/>
        <n v="659"/>
        <n v="844"/>
        <n v="587"/>
        <n v="66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ovanni Sacheli" refreshedDate="43635.407800810186" createdVersion="6" refreshedVersion="6" minRefreshableVersion="3" recordCount="15" xr:uid="{DC98D929-D7E8-4B2B-A2B4-8BDE432AEC35}">
  <cacheSource type="worksheet">
    <worksheetSource ref="A1:C16" sheet="pvt2"/>
  </cacheSource>
  <cacheFields count="3">
    <cacheField name="Pagina" numFmtId="0">
      <sharedItems count="4">
        <s v="/"/>
        <s v="/contatti"/>
        <s v="/about-me/"/>
        <s v="/servizi-seo/"/>
      </sharedItems>
    </cacheField>
    <cacheField name="Canale" numFmtId="0">
      <sharedItems count="5">
        <s v="Organico"/>
        <s v="Referral"/>
        <s v="Paid"/>
        <s v="Diretto"/>
        <s v="Social"/>
      </sharedItems>
    </cacheField>
    <cacheField name="Traffico" numFmtId="0">
      <sharedItems containsSemiMixedTypes="0" containsString="0" containsNumber="1" containsInteger="1" minValue="100" maxValue="1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x v="0"/>
    <x v="0"/>
  </r>
  <r>
    <x v="0"/>
    <x v="1"/>
    <x v="1"/>
  </r>
  <r>
    <x v="1"/>
    <x v="0"/>
    <x v="2"/>
  </r>
  <r>
    <x v="1"/>
    <x v="1"/>
    <x v="3"/>
  </r>
  <r>
    <x v="2"/>
    <x v="0"/>
    <x v="4"/>
  </r>
  <r>
    <x v="2"/>
    <x v="1"/>
    <x v="5"/>
  </r>
  <r>
    <x v="3"/>
    <x v="0"/>
    <x v="6"/>
  </r>
  <r>
    <x v="3"/>
    <x v="1"/>
    <x v="7"/>
  </r>
  <r>
    <x v="4"/>
    <x v="0"/>
    <x v="8"/>
  </r>
  <r>
    <x v="4"/>
    <x v="1"/>
    <x v="9"/>
  </r>
  <r>
    <x v="5"/>
    <x v="0"/>
    <x v="10"/>
  </r>
  <r>
    <x v="5"/>
    <x v="1"/>
    <x v="11"/>
  </r>
  <r>
    <x v="6"/>
    <x v="0"/>
    <x v="12"/>
  </r>
  <r>
    <x v="6"/>
    <x v="1"/>
    <x v="1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n v="1000"/>
  </r>
  <r>
    <x v="0"/>
    <x v="1"/>
    <n v="900"/>
  </r>
  <r>
    <x v="0"/>
    <x v="2"/>
    <n v="800"/>
  </r>
  <r>
    <x v="0"/>
    <x v="3"/>
    <n v="700"/>
  </r>
  <r>
    <x v="1"/>
    <x v="1"/>
    <n v="700"/>
  </r>
  <r>
    <x v="2"/>
    <x v="0"/>
    <n v="600"/>
  </r>
  <r>
    <x v="1"/>
    <x v="2"/>
    <n v="600"/>
  </r>
  <r>
    <x v="2"/>
    <x v="1"/>
    <n v="500"/>
  </r>
  <r>
    <x v="3"/>
    <x v="0"/>
    <n v="500"/>
  </r>
  <r>
    <x v="2"/>
    <x v="3"/>
    <n v="400"/>
  </r>
  <r>
    <x v="3"/>
    <x v="1"/>
    <n v="400"/>
  </r>
  <r>
    <x v="1"/>
    <x v="0"/>
    <n v="300"/>
  </r>
  <r>
    <x v="3"/>
    <x v="2"/>
    <n v="300"/>
  </r>
  <r>
    <x v="3"/>
    <x v="3"/>
    <n v="200"/>
  </r>
  <r>
    <x v="3"/>
    <x v="4"/>
    <n v="1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CCD89A-00CE-4863-83F6-0DE6A6F76021}" name="Tabella pivot1" cacheId="0" applyNumberFormats="0" applyBorderFormats="0" applyFontFormats="0" applyPatternFormats="0" applyAlignmentFormats="0" applyWidthHeightFormats="1" dataCaption="Valori" updatedVersion="6" minRefreshableVersion="3" useAutoFormatting="1" rowGrandTotals="0" colGrandTotals="0" itemPrintTitles="1" createdVersion="6" indent="0" outline="1" outlineData="1" multipleFieldFilters="0">
  <location ref="F1:H9" firstHeaderRow="1" firstDataRow="2" firstDataCol="1"/>
  <pivotFields count="3">
    <pivotField axis="axisRow" showAll="0">
      <items count="8">
        <item x="5"/>
        <item x="4"/>
        <item x="3"/>
        <item x="6"/>
        <item x="1"/>
        <item x="2"/>
        <item x="0"/>
        <item t="default"/>
      </items>
    </pivotField>
    <pivotField axis="axisCol" showAll="0">
      <items count="3">
        <item x="1"/>
        <item x="0"/>
        <item t="default"/>
      </items>
    </pivotField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Fields count="1">
    <field x="1"/>
  </colFields>
  <colItems count="2">
    <i>
      <x/>
    </i>
    <i>
      <x v="1"/>
    </i>
  </colItems>
  <dataFields count="1">
    <dataField name="Somma di Pageview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9BE65E-C36E-47B3-B408-C05EA06061DB}" name="Tabella pivot1" cacheId="4" applyNumberFormats="0" applyBorderFormats="0" applyFontFormats="0" applyPatternFormats="0" applyAlignmentFormats="0" applyWidthHeightFormats="1" dataCaption="Valori" updatedVersion="6" minRefreshableVersion="3" useAutoFormatting="1" rowGrandTotals="0" colGrandTotals="0" itemPrintTitles="1" createdVersion="6" indent="0" outline="1" outlineData="1" multipleFieldFilters="0">
  <location ref="E1:F5" firstHeaderRow="1" firstDataRow="1" firstDataCol="1"/>
  <pivotFields count="3">
    <pivotField axis="axisRow" showAll="0">
      <items count="5">
        <item x="0"/>
        <item x="2"/>
        <item x="1"/>
        <item x="3"/>
        <item t="default"/>
      </items>
    </pivotField>
    <pivotField showAll="0">
      <items count="6">
        <item x="3"/>
        <item x="0"/>
        <item x="2"/>
        <item x="1"/>
        <item x="4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>
      <x v="3"/>
    </i>
  </rowItems>
  <colItems count="1">
    <i/>
  </colItems>
  <dataFields count="1">
    <dataField name="Somma di Traffico" fld="2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vemilano.com/servizi-seo/" TargetMode="External"/><Relationship Id="rId2" Type="http://schemas.openxmlformats.org/officeDocument/2006/relationships/hyperlink" Target="http://www.evemilano.com/about-me/" TargetMode="External"/><Relationship Id="rId1" Type="http://schemas.openxmlformats.org/officeDocument/2006/relationships/hyperlink" Target="http://www.evemilano.com/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vemilano.com/servizi-seo/" TargetMode="External"/><Relationship Id="rId2" Type="http://schemas.openxmlformats.org/officeDocument/2006/relationships/hyperlink" Target="http://www.evemilano.com/about-me/" TargetMode="External"/><Relationship Id="rId1" Type="http://schemas.openxmlformats.org/officeDocument/2006/relationships/hyperlink" Target="http://www.evemilano.com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vemilano.com/" TargetMode="External"/><Relationship Id="rId13" Type="http://schemas.openxmlformats.org/officeDocument/2006/relationships/hyperlink" Target="https://www.evemilano.com/pubblicita-google/mobile-advertising/" TargetMode="External"/><Relationship Id="rId3" Type="http://schemas.openxmlformats.org/officeDocument/2006/relationships/hyperlink" Target="https://www.evemilano.com/servizi-seo/analisi-parole-chiave/" TargetMode="External"/><Relationship Id="rId7" Type="http://schemas.openxmlformats.org/officeDocument/2006/relationships/hyperlink" Target="https://www.evemilano.com/servizi-seo/" TargetMode="External"/><Relationship Id="rId12" Type="http://schemas.openxmlformats.org/officeDocument/2006/relationships/hyperlink" Target="https://www.evemilano.com/servizi-seo/seo-audit/" TargetMode="External"/><Relationship Id="rId2" Type="http://schemas.openxmlformats.org/officeDocument/2006/relationships/hyperlink" Target="https://www.evemilano.com/servizi-seo/posizionamento-siti/" TargetMode="External"/><Relationship Id="rId1" Type="http://schemas.openxmlformats.org/officeDocument/2006/relationships/hyperlink" Target="https://www.evemilano.com/" TargetMode="External"/><Relationship Id="rId6" Type="http://schemas.openxmlformats.org/officeDocument/2006/relationships/hyperlink" Target="https://www.evemilano.com/pubblicita-google/mobile-advertising/" TargetMode="External"/><Relationship Id="rId11" Type="http://schemas.openxmlformats.org/officeDocument/2006/relationships/hyperlink" Target="https://www.evemilano.com/servizi-seo/analisi-competitor/" TargetMode="External"/><Relationship Id="rId5" Type="http://schemas.openxmlformats.org/officeDocument/2006/relationships/hyperlink" Target="https://www.evemilano.com/servizi-seo/seo-audit/" TargetMode="External"/><Relationship Id="rId10" Type="http://schemas.openxmlformats.org/officeDocument/2006/relationships/hyperlink" Target="https://www.evemilano.com/servizi-seo/analisi-parole-chiave/" TargetMode="External"/><Relationship Id="rId4" Type="http://schemas.openxmlformats.org/officeDocument/2006/relationships/hyperlink" Target="https://www.evemilano.com/servizi-seo/analisi-competitor/" TargetMode="External"/><Relationship Id="rId9" Type="http://schemas.openxmlformats.org/officeDocument/2006/relationships/hyperlink" Target="https://www.evemilano.com/servizi-seo/posizionamento-siti/" TargetMode="External"/><Relationship Id="rId14" Type="http://schemas.openxmlformats.org/officeDocument/2006/relationships/hyperlink" Target="https://www.evemilano.com/servizi-seo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coltivazione.net/come-tagliare-il-prato" TargetMode="External"/><Relationship Id="rId2" Type="http://schemas.openxmlformats.org/officeDocument/2006/relationships/hyperlink" Target="https://www.wikihow.it/Tagliare-il-Prato-nella-Maniera-Giusta-(Metodo-a-Righe-o-a-Colonne)" TargetMode="External"/><Relationship Id="rId1" Type="http://schemas.openxmlformats.org/officeDocument/2006/relationships/hyperlink" Target="https://www.ideegreen.it/tagliare-il-prato-35972.html" TargetMode="External"/><Relationship Id="rId6" Type="http://schemas.openxmlformats.org/officeDocument/2006/relationships/hyperlink" Target="http://www.pratinglesi.ch/blog/2018/03/09/il-taglio-del-prato" TargetMode="External"/><Relationship Id="rId5" Type="http://schemas.openxmlformats.org/officeDocument/2006/relationships/hyperlink" Target="https://soluzionidicasa.com/come-tagliare-e-curare-il-prato/" TargetMode="External"/><Relationship Id="rId4" Type="http://schemas.openxmlformats.org/officeDocument/2006/relationships/hyperlink" Target="https://www.edileehobby.ch/guida/giardino/tosaerba/taglio-dell-erba-a-seconda-della-stagione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vemilano.com/servizi-seo/analisi-parole-chiave/" TargetMode="External"/><Relationship Id="rId7" Type="http://schemas.openxmlformats.org/officeDocument/2006/relationships/hyperlink" Target="https://www.evemilano.com/blog/post_04" TargetMode="External"/><Relationship Id="rId2" Type="http://schemas.openxmlformats.org/officeDocument/2006/relationships/hyperlink" Target="https://www.evemilano.com/blog/post_01" TargetMode="External"/><Relationship Id="rId1" Type="http://schemas.openxmlformats.org/officeDocument/2006/relationships/hyperlink" Target="https://www.evemilano.com/" TargetMode="External"/><Relationship Id="rId6" Type="http://schemas.openxmlformats.org/officeDocument/2006/relationships/hyperlink" Target="https://www.evemilano.com/blog/post_03" TargetMode="External"/><Relationship Id="rId5" Type="http://schemas.openxmlformats.org/officeDocument/2006/relationships/hyperlink" Target="https://www.evemilano.com/blog/post_02" TargetMode="External"/><Relationship Id="rId4" Type="http://schemas.openxmlformats.org/officeDocument/2006/relationships/hyperlink" Target="https://www.evemilano.com/servizi-seo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ample.com/street-maintenance-t1.html" TargetMode="External"/><Relationship Id="rId2" Type="http://schemas.openxmlformats.org/officeDocument/2006/relationships/hyperlink" Target="http://www.example.com/shoe-maintenance-t123.html" TargetMode="External"/><Relationship Id="rId1" Type="http://schemas.openxmlformats.org/officeDocument/2006/relationships/hyperlink" Target="http://www.example.com/lamp-maintenance-t83.html" TargetMode="External"/><Relationship Id="rId5" Type="http://schemas.openxmlformats.org/officeDocument/2006/relationships/hyperlink" Target="http://www.example.com/tyre-maintenance-t525545.html" TargetMode="External"/><Relationship Id="rId4" Type="http://schemas.openxmlformats.org/officeDocument/2006/relationships/hyperlink" Target="http://www.example.com/car-maintenance-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7273E-8AAE-4A39-90C9-80F9AF052F49}">
  <dimension ref="A1:D3"/>
  <sheetViews>
    <sheetView tabSelected="1" workbookViewId="0"/>
  </sheetViews>
  <sheetFormatPr defaultRowHeight="15" x14ac:dyDescent="0.25"/>
  <cols>
    <col min="1" max="1" width="13.85546875" bestFit="1" customWidth="1"/>
    <col min="2" max="2" width="17.140625" customWidth="1"/>
    <col min="3" max="3" width="30" customWidth="1"/>
    <col min="4" max="4" width="29.7109375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t="s">
        <v>41</v>
      </c>
      <c r="B2" t="s">
        <v>5</v>
      </c>
      <c r="C2" s="1" t="s">
        <v>281</v>
      </c>
      <c r="D2" t="str">
        <f>_xlfn.CONCAT(A2,B2)</f>
        <v>www.evemilano.com</v>
      </c>
    </row>
    <row r="3" spans="1:4" x14ac:dyDescent="0.25">
      <c r="A3" t="s">
        <v>4</v>
      </c>
      <c r="B3" t="s">
        <v>5</v>
      </c>
      <c r="C3" s="1" t="s">
        <v>282</v>
      </c>
      <c r="D3" t="str">
        <f>_xlfn.CONCAT("https://",A3,".",B3)</f>
        <v>https://www.evemilano.com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9DDF6-867B-4FF7-8CD4-064AC0540490}">
  <dimension ref="A1:C4"/>
  <sheetViews>
    <sheetView workbookViewId="0">
      <selection activeCell="B9" sqref="B9"/>
    </sheetView>
  </sheetViews>
  <sheetFormatPr defaultRowHeight="15" x14ac:dyDescent="0.25"/>
  <cols>
    <col min="2" max="2" width="67.42578125" bestFit="1" customWidth="1"/>
    <col min="3" max="3" width="13.28515625" bestFit="1" customWidth="1"/>
  </cols>
  <sheetData>
    <row r="1" spans="1:3" x14ac:dyDescent="0.25">
      <c r="A1" s="5" t="s">
        <v>72</v>
      </c>
      <c r="B1" s="5" t="s">
        <v>40</v>
      </c>
      <c r="C1" s="5" t="s">
        <v>3</v>
      </c>
    </row>
    <row r="2" spans="1:3" x14ac:dyDescent="0.25">
      <c r="A2" s="6">
        <v>1</v>
      </c>
      <c r="B2" s="1" t="s">
        <v>75</v>
      </c>
      <c r="C2" s="1" t="str">
        <f>+IF(A2=1,"è uguale a 1",IF(A2=2,"è uguale a 2",IF(A2=3,"è uguale a 3")))</f>
        <v>è uguale a 1</v>
      </c>
    </row>
    <row r="3" spans="1:3" x14ac:dyDescent="0.25">
      <c r="A3" s="6">
        <v>2</v>
      </c>
      <c r="B3" s="1" t="s">
        <v>73</v>
      </c>
      <c r="C3" s="1" t="str">
        <f>+IF(A3=1,"è uguale a 1",IF(A3=2,"è uguale a 2",IF(A3=3,"è uguale a 3")))</f>
        <v>è uguale a 2</v>
      </c>
    </row>
    <row r="4" spans="1:3" x14ac:dyDescent="0.25">
      <c r="A4" s="6">
        <v>3</v>
      </c>
      <c r="B4" s="1" t="s">
        <v>74</v>
      </c>
      <c r="C4" s="1" t="str">
        <f>+IF(A4=1,"è uguale a 1",IF(A4=2,"è uguale a 2",IF(A4=3,"è uguale a 3")))</f>
        <v>è uguale a 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57039-DDB4-4CDF-9824-4CC7446CFF6E}">
  <dimension ref="A1:J12"/>
  <sheetViews>
    <sheetView workbookViewId="0">
      <selection activeCell="C2" sqref="C2"/>
    </sheetView>
  </sheetViews>
  <sheetFormatPr defaultRowHeight="15.75" x14ac:dyDescent="0.25"/>
  <cols>
    <col min="1" max="1" width="18.42578125" style="7" customWidth="1"/>
    <col min="2" max="2" width="166.85546875" style="13" hidden="1" customWidth="1"/>
    <col min="3" max="3" width="18.42578125" style="7" customWidth="1"/>
    <col min="4" max="16384" width="9.140625" style="7"/>
  </cols>
  <sheetData>
    <row r="1" spans="1:10" x14ac:dyDescent="0.25">
      <c r="A1" s="10" t="s">
        <v>93</v>
      </c>
      <c r="B1" s="12" t="s">
        <v>40</v>
      </c>
      <c r="C1" s="10" t="s">
        <v>92</v>
      </c>
      <c r="D1" s="10" t="s">
        <v>91</v>
      </c>
      <c r="E1" s="10" t="s">
        <v>90</v>
      </c>
      <c r="F1" s="10" t="s">
        <v>89</v>
      </c>
      <c r="G1" s="10" t="s">
        <v>88</v>
      </c>
      <c r="H1" s="10" t="s">
        <v>87</v>
      </c>
      <c r="I1" s="10" t="s">
        <v>86</v>
      </c>
    </row>
    <row r="2" spans="1:10" x14ac:dyDescent="0.25">
      <c r="A2" s="7" t="s">
        <v>85</v>
      </c>
      <c r="B2" s="14" t="s">
        <v>94</v>
      </c>
      <c r="C2" s="11" t="str">
        <f t="shared" ref="C2:C11" si="0">+IF(ISNUMBER(SEARCH("random",A2))=TRUE,"Random",IF(ISNUMBER(SEARCH("salute",A2))=TRUE,"Salute",IF(ISNUMBER(SEARCH("auto",A2))=TRUE,"Auto")))</f>
        <v>Random</v>
      </c>
      <c r="D2" s="7">
        <v>14087</v>
      </c>
      <c r="E2" s="7">
        <v>13241</v>
      </c>
      <c r="F2" s="8">
        <v>420.33944954128441</v>
      </c>
      <c r="G2" s="7">
        <v>13209</v>
      </c>
      <c r="H2" s="9">
        <v>0.93296512067791482</v>
      </c>
      <c r="I2" s="9">
        <v>0.93036132604528998</v>
      </c>
      <c r="J2" s="8"/>
    </row>
    <row r="3" spans="1:10" x14ac:dyDescent="0.25">
      <c r="A3" s="7" t="s">
        <v>84</v>
      </c>
      <c r="B3" s="14" t="s">
        <v>95</v>
      </c>
      <c r="C3" s="11" t="str">
        <f t="shared" si="0"/>
        <v>Salute</v>
      </c>
      <c r="D3" s="7">
        <v>11376</v>
      </c>
      <c r="E3" s="7">
        <v>10326</v>
      </c>
      <c r="F3" s="8">
        <v>376.21013133208254</v>
      </c>
      <c r="G3" s="7">
        <v>10286</v>
      </c>
      <c r="H3" s="9">
        <v>0.91541901613844057</v>
      </c>
      <c r="I3" s="9">
        <v>0.90629395218002817</v>
      </c>
      <c r="J3" s="8"/>
    </row>
    <row r="4" spans="1:10" x14ac:dyDescent="0.25">
      <c r="A4" s="7" t="s">
        <v>83</v>
      </c>
      <c r="B4" s="14" t="s">
        <v>96</v>
      </c>
      <c r="C4" s="11" t="str">
        <f t="shared" si="0"/>
        <v>Salute</v>
      </c>
      <c r="D4" s="7">
        <v>10975</v>
      </c>
      <c r="E4" s="7">
        <v>9780</v>
      </c>
      <c r="F4" s="8">
        <v>232.54070660522274</v>
      </c>
      <c r="G4" s="7">
        <v>9740</v>
      </c>
      <c r="H4" s="9">
        <v>0.89289012003693446</v>
      </c>
      <c r="I4" s="9">
        <v>0.88136674259681091</v>
      </c>
      <c r="J4" s="8"/>
    </row>
    <row r="5" spans="1:10" x14ac:dyDescent="0.25">
      <c r="A5" s="7" t="s">
        <v>82</v>
      </c>
      <c r="B5" s="14" t="s">
        <v>97</v>
      </c>
      <c r="C5" s="11" t="str">
        <f t="shared" si="0"/>
        <v>Salute</v>
      </c>
      <c r="D5" s="7">
        <v>8927</v>
      </c>
      <c r="E5" s="7">
        <v>8462</v>
      </c>
      <c r="F5" s="8">
        <v>367.83227176220805</v>
      </c>
      <c r="G5" s="7">
        <v>8447</v>
      </c>
      <c r="H5" s="9">
        <v>0.95525038475198298</v>
      </c>
      <c r="I5" s="9">
        <v>0.94723871401366644</v>
      </c>
      <c r="J5" s="8"/>
    </row>
    <row r="6" spans="1:10" x14ac:dyDescent="0.25">
      <c r="A6" s="7" t="s">
        <v>81</v>
      </c>
      <c r="B6" s="14" t="s">
        <v>99</v>
      </c>
      <c r="C6" s="11" t="str">
        <f t="shared" si="0"/>
        <v>Random</v>
      </c>
      <c r="D6" s="7">
        <v>8841</v>
      </c>
      <c r="E6" s="7">
        <v>8311</v>
      </c>
      <c r="F6" s="8">
        <v>319.64263803680984</v>
      </c>
      <c r="G6" s="7">
        <v>8275</v>
      </c>
      <c r="H6" s="9">
        <v>0.93361496680748335</v>
      </c>
      <c r="I6" s="9">
        <v>0.9262526863476982</v>
      </c>
      <c r="J6" s="8"/>
    </row>
    <row r="7" spans="1:10" x14ac:dyDescent="0.25">
      <c r="A7" s="7" t="s">
        <v>80</v>
      </c>
      <c r="B7" s="14" t="s">
        <v>101</v>
      </c>
      <c r="C7" s="11" t="str">
        <f t="shared" si="0"/>
        <v>Salute</v>
      </c>
      <c r="D7" s="7">
        <v>4227</v>
      </c>
      <c r="E7" s="7">
        <v>3997</v>
      </c>
      <c r="F7" s="8">
        <v>360.69161676646706</v>
      </c>
      <c r="G7" s="7">
        <v>3976</v>
      </c>
      <c r="H7" s="9">
        <v>0.92636340789143001</v>
      </c>
      <c r="I7" s="9">
        <v>0.9209841495150225</v>
      </c>
      <c r="J7" s="8"/>
    </row>
    <row r="8" spans="1:10" x14ac:dyDescent="0.25">
      <c r="A8" s="7" t="s">
        <v>79</v>
      </c>
      <c r="B8" s="14" t="s">
        <v>100</v>
      </c>
      <c r="C8" s="11" t="str">
        <f t="shared" si="0"/>
        <v>Salute</v>
      </c>
      <c r="D8" s="7">
        <v>3399</v>
      </c>
      <c r="E8" s="7">
        <v>3210</v>
      </c>
      <c r="F8" s="8">
        <v>293.18721461187215</v>
      </c>
      <c r="G8" s="7">
        <v>3200</v>
      </c>
      <c r="H8" s="9">
        <v>0.94003747657713932</v>
      </c>
      <c r="I8" s="9">
        <v>0.93556928508384818</v>
      </c>
      <c r="J8" s="8"/>
    </row>
    <row r="9" spans="1:10" x14ac:dyDescent="0.25">
      <c r="A9" s="7" t="s">
        <v>78</v>
      </c>
      <c r="B9" s="14" t="s">
        <v>98</v>
      </c>
      <c r="C9" s="11" t="str">
        <f t="shared" si="0"/>
        <v>Salute</v>
      </c>
      <c r="D9" s="7">
        <v>2677</v>
      </c>
      <c r="E9" s="7">
        <v>2510</v>
      </c>
      <c r="F9" s="8">
        <v>403.1098265895954</v>
      </c>
      <c r="G9" s="7">
        <v>2508</v>
      </c>
      <c r="H9" s="9">
        <v>0.93899521531100483</v>
      </c>
      <c r="I9" s="9">
        <v>0.93537542024654463</v>
      </c>
      <c r="J9" s="8"/>
    </row>
    <row r="10" spans="1:10" x14ac:dyDescent="0.25">
      <c r="A10" s="7" t="s">
        <v>77</v>
      </c>
      <c r="B10" s="14" t="s">
        <v>102</v>
      </c>
      <c r="C10" s="11" t="str">
        <f t="shared" si="0"/>
        <v>Auto</v>
      </c>
      <c r="D10" s="7">
        <v>2552</v>
      </c>
      <c r="E10" s="7">
        <v>2267</v>
      </c>
      <c r="F10" s="8">
        <v>271.83185840707966</v>
      </c>
      <c r="G10" s="7">
        <v>2224</v>
      </c>
      <c r="H10" s="9">
        <v>0.92131294964028776</v>
      </c>
      <c r="I10" s="9">
        <v>0.86716300940438873</v>
      </c>
      <c r="J10" s="8"/>
    </row>
    <row r="11" spans="1:10" x14ac:dyDescent="0.25">
      <c r="A11" s="7" t="s">
        <v>76</v>
      </c>
      <c r="B11" s="14" t="s">
        <v>103</v>
      </c>
      <c r="C11" s="11" t="str">
        <f t="shared" si="0"/>
        <v>Random</v>
      </c>
      <c r="D11" s="7">
        <v>2489</v>
      </c>
      <c r="E11" s="7">
        <v>2253</v>
      </c>
      <c r="F11" s="8">
        <v>188.886925795053</v>
      </c>
      <c r="G11" s="7">
        <v>2206</v>
      </c>
      <c r="H11" s="9">
        <v>0.9478694469628286</v>
      </c>
      <c r="I11" s="9">
        <v>0.8862997187625552</v>
      </c>
      <c r="J11" s="8"/>
    </row>
    <row r="12" spans="1:10" x14ac:dyDescent="0.25">
      <c r="F12" s="8"/>
      <c r="H12" s="9"/>
      <c r="I12" s="9"/>
      <c r="J12" s="8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681FB-1595-42B8-A3DC-684A9C47B55C}">
  <dimension ref="A1:J12"/>
  <sheetViews>
    <sheetView workbookViewId="0">
      <selection activeCell="C2" sqref="C2"/>
    </sheetView>
  </sheetViews>
  <sheetFormatPr defaultRowHeight="15.75" x14ac:dyDescent="0.25"/>
  <cols>
    <col min="1" max="1" width="18.42578125" style="7" customWidth="1"/>
    <col min="2" max="2" width="166.85546875" style="13" hidden="1" customWidth="1"/>
    <col min="3" max="3" width="18.42578125" style="7" customWidth="1"/>
    <col min="4" max="16384" width="9.140625" style="7"/>
  </cols>
  <sheetData>
    <row r="1" spans="1:10" x14ac:dyDescent="0.25">
      <c r="A1" s="10" t="s">
        <v>93</v>
      </c>
      <c r="B1" s="12" t="s">
        <v>40</v>
      </c>
      <c r="C1" s="10" t="s">
        <v>92</v>
      </c>
      <c r="D1" s="10" t="s">
        <v>91</v>
      </c>
      <c r="E1" s="10" t="s">
        <v>90</v>
      </c>
      <c r="F1" s="10" t="s">
        <v>89</v>
      </c>
      <c r="G1" s="10" t="s">
        <v>88</v>
      </c>
      <c r="H1" s="10" t="s">
        <v>87</v>
      </c>
      <c r="I1" s="10" t="s">
        <v>86</v>
      </c>
    </row>
    <row r="2" spans="1:10" x14ac:dyDescent="0.25">
      <c r="A2" s="7" t="s">
        <v>85</v>
      </c>
      <c r="B2" s="14" t="s">
        <v>94</v>
      </c>
      <c r="C2" s="11" t="str">
        <f>+IF(OR(ISNUMBER(SEARCH("privacy",A2)),ISNUMBER(SEARCH("contatti",A2)),A2="/"),"Pagine","Articoli")</f>
        <v>Articoli</v>
      </c>
      <c r="D2" s="7">
        <v>14087</v>
      </c>
      <c r="E2" s="7">
        <v>13241</v>
      </c>
      <c r="F2" s="8">
        <v>420.33944954128441</v>
      </c>
      <c r="G2" s="7">
        <v>13209</v>
      </c>
      <c r="H2" s="9">
        <v>0.93296512067791482</v>
      </c>
      <c r="I2" s="9">
        <v>0.93036132604528998</v>
      </c>
      <c r="J2" s="8"/>
    </row>
    <row r="3" spans="1:10" x14ac:dyDescent="0.25">
      <c r="A3" s="7" t="s">
        <v>84</v>
      </c>
      <c r="B3" s="14" t="s">
        <v>95</v>
      </c>
      <c r="C3" s="11" t="str">
        <f t="shared" ref="C3:C11" si="0">+IF(OR(ISNUMBER(SEARCH("privacy",A3)),ISNUMBER(SEARCH("contatti",A3)),A3="/"),"Pagine","Articoli")</f>
        <v>Articoli</v>
      </c>
      <c r="D3" s="7">
        <v>11376</v>
      </c>
      <c r="E3" s="7">
        <v>10326</v>
      </c>
      <c r="F3" s="8">
        <v>376.21013133208254</v>
      </c>
      <c r="G3" s="7">
        <v>10286</v>
      </c>
      <c r="H3" s="9">
        <v>0.91541901613844057</v>
      </c>
      <c r="I3" s="9">
        <v>0.90629395218002817</v>
      </c>
      <c r="J3" s="8"/>
    </row>
    <row r="4" spans="1:10" x14ac:dyDescent="0.25">
      <c r="A4" s="7" t="s">
        <v>83</v>
      </c>
      <c r="B4" s="14" t="s">
        <v>96</v>
      </c>
      <c r="C4" s="11" t="str">
        <f t="shared" si="0"/>
        <v>Articoli</v>
      </c>
      <c r="D4" s="7">
        <v>10975</v>
      </c>
      <c r="E4" s="7">
        <v>9780</v>
      </c>
      <c r="F4" s="8">
        <v>232.54070660522274</v>
      </c>
      <c r="G4" s="7">
        <v>9740</v>
      </c>
      <c r="H4" s="9">
        <v>0.89289012003693446</v>
      </c>
      <c r="I4" s="9">
        <v>0.88136674259681091</v>
      </c>
      <c r="J4" s="8"/>
    </row>
    <row r="5" spans="1:10" x14ac:dyDescent="0.25">
      <c r="A5" s="7" t="s">
        <v>82</v>
      </c>
      <c r="B5" s="14" t="s">
        <v>97</v>
      </c>
      <c r="C5" s="11" t="str">
        <f t="shared" si="0"/>
        <v>Articoli</v>
      </c>
      <c r="D5" s="7">
        <v>8927</v>
      </c>
      <c r="E5" s="7">
        <v>8462</v>
      </c>
      <c r="F5" s="8">
        <v>367.83227176220805</v>
      </c>
      <c r="G5" s="7">
        <v>8447</v>
      </c>
      <c r="H5" s="9">
        <v>0.95525038475198298</v>
      </c>
      <c r="I5" s="9">
        <v>0.94723871401366644</v>
      </c>
      <c r="J5" s="8"/>
    </row>
    <row r="6" spans="1:10" x14ac:dyDescent="0.25">
      <c r="A6" s="7" t="s">
        <v>81</v>
      </c>
      <c r="B6" s="14" t="s">
        <v>99</v>
      </c>
      <c r="C6" s="11" t="str">
        <f t="shared" si="0"/>
        <v>Articoli</v>
      </c>
      <c r="D6" s="7">
        <v>8841</v>
      </c>
      <c r="E6" s="7">
        <v>8311</v>
      </c>
      <c r="F6" s="8">
        <v>319.64263803680984</v>
      </c>
      <c r="G6" s="7">
        <v>8275</v>
      </c>
      <c r="H6" s="9">
        <v>0.93361496680748335</v>
      </c>
      <c r="I6" s="9">
        <v>0.9262526863476982</v>
      </c>
      <c r="J6" s="8"/>
    </row>
    <row r="7" spans="1:10" x14ac:dyDescent="0.25">
      <c r="A7" s="7" t="s">
        <v>80</v>
      </c>
      <c r="B7" s="14" t="s">
        <v>101</v>
      </c>
      <c r="C7" s="11" t="str">
        <f t="shared" si="0"/>
        <v>Articoli</v>
      </c>
      <c r="D7" s="7">
        <v>4227</v>
      </c>
      <c r="E7" s="7">
        <v>3997</v>
      </c>
      <c r="F7" s="8">
        <v>360.69161676646706</v>
      </c>
      <c r="G7" s="7">
        <v>3976</v>
      </c>
      <c r="H7" s="9">
        <v>0.92636340789143001</v>
      </c>
      <c r="I7" s="9">
        <v>0.9209841495150225</v>
      </c>
      <c r="J7" s="8"/>
    </row>
    <row r="8" spans="1:10" x14ac:dyDescent="0.25">
      <c r="A8" s="7" t="s">
        <v>79</v>
      </c>
      <c r="B8" s="14" t="s">
        <v>100</v>
      </c>
      <c r="C8" s="11" t="str">
        <f t="shared" si="0"/>
        <v>Articoli</v>
      </c>
      <c r="D8" s="7">
        <v>3399</v>
      </c>
      <c r="E8" s="7">
        <v>3210</v>
      </c>
      <c r="F8" s="8">
        <v>293.18721461187215</v>
      </c>
      <c r="G8" s="7">
        <v>3200</v>
      </c>
      <c r="H8" s="9">
        <v>0.94003747657713932</v>
      </c>
      <c r="I8" s="9">
        <v>0.93556928508384818</v>
      </c>
      <c r="J8" s="8"/>
    </row>
    <row r="9" spans="1:10" x14ac:dyDescent="0.25">
      <c r="A9" s="7" t="s">
        <v>106</v>
      </c>
      <c r="B9" s="14" t="s">
        <v>98</v>
      </c>
      <c r="C9" s="11" t="str">
        <f t="shared" si="0"/>
        <v>Pagine</v>
      </c>
      <c r="D9" s="7">
        <v>2677</v>
      </c>
      <c r="E9" s="7">
        <v>2510</v>
      </c>
      <c r="F9" s="8">
        <v>403.1098265895954</v>
      </c>
      <c r="G9" s="7">
        <v>2508</v>
      </c>
      <c r="H9" s="9">
        <v>0.93899521531100483</v>
      </c>
      <c r="I9" s="9">
        <v>0.93537542024654463</v>
      </c>
      <c r="J9" s="8"/>
    </row>
    <row r="10" spans="1:10" x14ac:dyDescent="0.25">
      <c r="A10" s="7" t="s">
        <v>105</v>
      </c>
      <c r="B10" s="14" t="s">
        <v>102</v>
      </c>
      <c r="C10" s="11" t="str">
        <f t="shared" si="0"/>
        <v>Pagine</v>
      </c>
      <c r="D10" s="7">
        <v>2552</v>
      </c>
      <c r="E10" s="7">
        <v>2267</v>
      </c>
      <c r="F10" s="8">
        <v>271.83185840707966</v>
      </c>
      <c r="G10" s="7">
        <v>2224</v>
      </c>
      <c r="H10" s="9">
        <v>0.92131294964028776</v>
      </c>
      <c r="I10" s="9">
        <v>0.86716300940438873</v>
      </c>
      <c r="J10" s="8"/>
    </row>
    <row r="11" spans="1:10" x14ac:dyDescent="0.25">
      <c r="A11" s="7" t="s">
        <v>104</v>
      </c>
      <c r="B11" s="14" t="s">
        <v>103</v>
      </c>
      <c r="C11" s="11" t="str">
        <f t="shared" si="0"/>
        <v>Pagine</v>
      </c>
      <c r="D11" s="7">
        <v>2489</v>
      </c>
      <c r="E11" s="7">
        <v>2253</v>
      </c>
      <c r="F11" s="8">
        <v>188.886925795053</v>
      </c>
      <c r="G11" s="7">
        <v>2206</v>
      </c>
      <c r="H11" s="9">
        <v>0.9478694469628286</v>
      </c>
      <c r="I11" s="9">
        <v>0.8862997187625552</v>
      </c>
      <c r="J11" s="8"/>
    </row>
    <row r="12" spans="1:10" x14ac:dyDescent="0.25">
      <c r="F12" s="8"/>
      <c r="H12" s="9"/>
      <c r="I12" s="9"/>
      <c r="J12" s="8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FEC3F-F598-4428-8A88-C37CAC221ED5}">
  <dimension ref="A1:J11"/>
  <sheetViews>
    <sheetView workbookViewId="0">
      <selection activeCell="B2" sqref="B2"/>
    </sheetView>
  </sheetViews>
  <sheetFormatPr defaultRowHeight="15" x14ac:dyDescent="0.25"/>
  <cols>
    <col min="1" max="1" width="17.7109375" bestFit="1" customWidth="1"/>
    <col min="2" max="2" width="22.7109375" bestFit="1" customWidth="1"/>
    <col min="3" max="3" width="6" bestFit="1" customWidth="1"/>
    <col min="4" max="4" width="11.7109375" bestFit="1" customWidth="1"/>
    <col min="5" max="5" width="7.140625" bestFit="1" customWidth="1"/>
    <col min="6" max="6" width="8.28515625" bestFit="1" customWidth="1"/>
    <col min="8" max="8" width="17.7109375" bestFit="1" customWidth="1"/>
    <col min="9" max="9" width="8.85546875" bestFit="1" customWidth="1"/>
    <col min="10" max="10" width="22.7109375" bestFit="1" customWidth="1"/>
  </cols>
  <sheetData>
    <row r="1" spans="1:10" x14ac:dyDescent="0.25">
      <c r="A1" s="5" t="s">
        <v>107</v>
      </c>
      <c r="B1" s="17" t="s">
        <v>145</v>
      </c>
      <c r="C1" s="5" t="s">
        <v>108</v>
      </c>
      <c r="D1" s="5" t="s">
        <v>109</v>
      </c>
      <c r="E1" s="5" t="s">
        <v>110</v>
      </c>
      <c r="F1" s="5" t="s">
        <v>111</v>
      </c>
      <c r="H1" s="5" t="s">
        <v>147</v>
      </c>
      <c r="I1" s="5" t="s">
        <v>146</v>
      </c>
      <c r="J1" s="17" t="s">
        <v>145</v>
      </c>
    </row>
    <row r="2" spans="1:10" x14ac:dyDescent="0.25">
      <c r="A2" t="s">
        <v>115</v>
      </c>
      <c r="B2" s="16">
        <f>+VLOOKUP(A2,H:J,3,0)</f>
        <v>49500</v>
      </c>
      <c r="C2">
        <v>39</v>
      </c>
      <c r="D2">
        <v>34164</v>
      </c>
      <c r="E2" s="15">
        <v>1.1000000000000001E-3</v>
      </c>
      <c r="F2">
        <v>7.3</v>
      </c>
      <c r="H2" t="s">
        <v>115</v>
      </c>
      <c r="I2" t="s">
        <v>122</v>
      </c>
      <c r="J2" s="16">
        <v>49500</v>
      </c>
    </row>
    <row r="3" spans="1:10" x14ac:dyDescent="0.25">
      <c r="A3" t="s">
        <v>116</v>
      </c>
      <c r="B3" s="16">
        <f t="shared" ref="B3:B11" si="0">+VLOOKUP(A3,H:J,3,0)</f>
        <v>6600</v>
      </c>
      <c r="C3">
        <v>38</v>
      </c>
      <c r="D3">
        <v>18111</v>
      </c>
      <c r="E3" s="15">
        <v>2.0999999999999999E-3</v>
      </c>
      <c r="F3">
        <v>2.78</v>
      </c>
      <c r="H3" t="s">
        <v>120</v>
      </c>
      <c r="I3" t="s">
        <v>122</v>
      </c>
      <c r="J3" s="16">
        <v>9900</v>
      </c>
    </row>
    <row r="4" spans="1:10" x14ac:dyDescent="0.25">
      <c r="A4" t="s">
        <v>120</v>
      </c>
      <c r="B4" s="16">
        <f t="shared" si="0"/>
        <v>9900</v>
      </c>
      <c r="C4">
        <v>6</v>
      </c>
      <c r="D4">
        <v>9895</v>
      </c>
      <c r="E4" s="15">
        <v>5.9999999999999995E-4</v>
      </c>
      <c r="F4">
        <v>5.74</v>
      </c>
      <c r="H4" t="s">
        <v>116</v>
      </c>
      <c r="I4" t="s">
        <v>122</v>
      </c>
      <c r="J4" s="16">
        <v>6600</v>
      </c>
    </row>
    <row r="5" spans="1:10" x14ac:dyDescent="0.25">
      <c r="A5" t="s">
        <v>112</v>
      </c>
      <c r="B5" s="16">
        <f t="shared" si="0"/>
        <v>4400</v>
      </c>
      <c r="C5">
        <v>1021</v>
      </c>
      <c r="D5">
        <v>9103</v>
      </c>
      <c r="E5" s="15">
        <v>0.11219999999999999</v>
      </c>
      <c r="F5">
        <v>2.54</v>
      </c>
      <c r="H5" t="s">
        <v>113</v>
      </c>
      <c r="I5" t="s">
        <v>122</v>
      </c>
      <c r="J5" s="16">
        <v>5400</v>
      </c>
    </row>
    <row r="6" spans="1:10" x14ac:dyDescent="0.25">
      <c r="A6" t="s">
        <v>118</v>
      </c>
      <c r="B6" s="16">
        <f t="shared" si="0"/>
        <v>3600</v>
      </c>
      <c r="C6">
        <v>31</v>
      </c>
      <c r="D6">
        <v>7888</v>
      </c>
      <c r="E6" s="15">
        <v>3.8999999999999998E-3</v>
      </c>
      <c r="F6">
        <v>5.79</v>
      </c>
      <c r="H6" t="s">
        <v>112</v>
      </c>
      <c r="I6" t="s">
        <v>122</v>
      </c>
      <c r="J6" s="16">
        <v>4400</v>
      </c>
    </row>
    <row r="7" spans="1:10" x14ac:dyDescent="0.25">
      <c r="A7" t="s">
        <v>117</v>
      </c>
      <c r="B7" s="16">
        <f t="shared" si="0"/>
        <v>1300</v>
      </c>
      <c r="C7">
        <v>36</v>
      </c>
      <c r="D7">
        <v>3741</v>
      </c>
      <c r="E7" s="15">
        <v>9.5999999999999992E-3</v>
      </c>
      <c r="F7">
        <v>2.68</v>
      </c>
      <c r="H7" t="s">
        <v>118</v>
      </c>
      <c r="I7" t="s">
        <v>122</v>
      </c>
      <c r="J7" s="16">
        <v>3600</v>
      </c>
    </row>
    <row r="8" spans="1:10" x14ac:dyDescent="0.25">
      <c r="A8" t="s">
        <v>113</v>
      </c>
      <c r="B8" s="16">
        <f t="shared" si="0"/>
        <v>5400</v>
      </c>
      <c r="C8">
        <v>140</v>
      </c>
      <c r="D8">
        <v>3737</v>
      </c>
      <c r="E8" s="15">
        <v>3.7499999999999999E-2</v>
      </c>
      <c r="F8">
        <v>3.41</v>
      </c>
      <c r="H8" t="s">
        <v>148</v>
      </c>
      <c r="I8" t="s">
        <v>122</v>
      </c>
      <c r="J8" s="16">
        <v>2900</v>
      </c>
    </row>
    <row r="9" spans="1:10" x14ac:dyDescent="0.25">
      <c r="A9" t="s">
        <v>119</v>
      </c>
      <c r="B9" s="16">
        <f t="shared" si="0"/>
        <v>1600</v>
      </c>
      <c r="C9">
        <v>16</v>
      </c>
      <c r="D9">
        <v>3274</v>
      </c>
      <c r="E9" s="15">
        <v>4.8999999999999998E-3</v>
      </c>
      <c r="F9">
        <v>5.46</v>
      </c>
      <c r="H9" t="s">
        <v>114</v>
      </c>
      <c r="I9" t="s">
        <v>122</v>
      </c>
      <c r="J9" s="16">
        <v>1900</v>
      </c>
    </row>
    <row r="10" spans="1:10" x14ac:dyDescent="0.25">
      <c r="A10" t="s">
        <v>148</v>
      </c>
      <c r="B10" s="16">
        <f t="shared" si="0"/>
        <v>2900</v>
      </c>
      <c r="C10">
        <v>5</v>
      </c>
      <c r="D10">
        <v>2905</v>
      </c>
      <c r="E10" s="15">
        <v>1.6999999999999999E-3</v>
      </c>
      <c r="F10">
        <v>8.2799999999999994</v>
      </c>
      <c r="H10" t="s">
        <v>119</v>
      </c>
      <c r="I10" t="s">
        <v>122</v>
      </c>
      <c r="J10" s="16">
        <v>1600</v>
      </c>
    </row>
    <row r="11" spans="1:10" x14ac:dyDescent="0.25">
      <c r="A11" t="s">
        <v>114</v>
      </c>
      <c r="B11" s="16">
        <f t="shared" si="0"/>
        <v>1900</v>
      </c>
      <c r="C11">
        <v>97</v>
      </c>
      <c r="D11">
        <v>2813</v>
      </c>
      <c r="E11" s="15">
        <v>3.4500000000000003E-2</v>
      </c>
      <c r="F11">
        <v>7.14</v>
      </c>
      <c r="H11" t="s">
        <v>117</v>
      </c>
      <c r="I11" t="s">
        <v>122</v>
      </c>
      <c r="J11" s="16">
        <v>1300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5ADC-F2B2-4CF3-BC9E-97CE070686F1}">
  <dimension ref="A1:W11"/>
  <sheetViews>
    <sheetView workbookViewId="0">
      <selection sqref="A1:C11"/>
    </sheetView>
  </sheetViews>
  <sheetFormatPr defaultRowHeight="15" x14ac:dyDescent="0.25"/>
  <cols>
    <col min="1" max="1" width="17.7109375" bestFit="1" customWidth="1"/>
    <col min="2" max="2" width="8.85546875" bestFit="1" customWidth="1"/>
    <col min="3" max="3" width="21.140625" style="16" bestFit="1" customWidth="1"/>
    <col min="4" max="4" width="12.140625" bestFit="1" customWidth="1"/>
    <col min="5" max="5" width="27.140625" bestFit="1" customWidth="1"/>
    <col min="6" max="6" width="25.7109375" bestFit="1" customWidth="1"/>
    <col min="7" max="7" width="26.28515625" bestFit="1" customWidth="1"/>
    <col min="8" max="8" width="19.28515625" bestFit="1" customWidth="1"/>
    <col min="9" max="9" width="23.28515625" bestFit="1" customWidth="1"/>
    <col min="10" max="10" width="23.7109375" bestFit="1" customWidth="1"/>
    <col min="11" max="11" width="10.28515625" bestFit="1" customWidth="1"/>
    <col min="12" max="12" width="17.5703125" bestFit="1" customWidth="1"/>
    <col min="13" max="13" width="16.85546875" bestFit="1" customWidth="1"/>
    <col min="14" max="14" width="18" bestFit="1" customWidth="1"/>
    <col min="15" max="15" width="17.85546875" bestFit="1" customWidth="1"/>
    <col min="16" max="16" width="17.5703125" bestFit="1" customWidth="1"/>
    <col min="17" max="17" width="18.140625" bestFit="1" customWidth="1"/>
    <col min="18" max="18" width="17.85546875" bestFit="1" customWidth="1"/>
    <col min="19" max="19" width="17.42578125" bestFit="1" customWidth="1"/>
    <col min="20" max="20" width="17.85546875" bestFit="1" customWidth="1"/>
    <col min="21" max="21" width="18" bestFit="1" customWidth="1"/>
    <col min="22" max="22" width="17.7109375" bestFit="1" customWidth="1"/>
    <col min="23" max="23" width="18.28515625" bestFit="1" customWidth="1"/>
  </cols>
  <sheetData>
    <row r="1" spans="1:23" x14ac:dyDescent="0.25">
      <c r="A1" t="s">
        <v>147</v>
      </c>
      <c r="B1" t="s">
        <v>146</v>
      </c>
      <c r="C1" s="16" t="s">
        <v>145</v>
      </c>
      <c r="D1" t="s">
        <v>144</v>
      </c>
      <c r="E1" t="s">
        <v>143</v>
      </c>
      <c r="F1" t="s">
        <v>142</v>
      </c>
      <c r="G1" t="s">
        <v>141</v>
      </c>
      <c r="H1" t="s">
        <v>140</v>
      </c>
      <c r="I1" t="s">
        <v>139</v>
      </c>
      <c r="J1" t="s">
        <v>138</v>
      </c>
      <c r="K1" t="s">
        <v>137</v>
      </c>
      <c r="L1" t="s">
        <v>136</v>
      </c>
      <c r="M1" t="s">
        <v>135</v>
      </c>
      <c r="N1" t="s">
        <v>134</v>
      </c>
      <c r="O1" t="s">
        <v>133</v>
      </c>
      <c r="P1" t="s">
        <v>132</v>
      </c>
      <c r="Q1" t="s">
        <v>131</v>
      </c>
      <c r="R1" t="s">
        <v>130</v>
      </c>
      <c r="S1" t="s">
        <v>129</v>
      </c>
      <c r="T1" t="s">
        <v>128</v>
      </c>
      <c r="U1" t="s">
        <v>127</v>
      </c>
      <c r="V1" t="s">
        <v>126</v>
      </c>
      <c r="W1" t="s">
        <v>125</v>
      </c>
    </row>
    <row r="2" spans="1:23" x14ac:dyDescent="0.25">
      <c r="A2" t="s">
        <v>115</v>
      </c>
      <c r="B2" t="s">
        <v>122</v>
      </c>
      <c r="C2" s="16">
        <v>49500</v>
      </c>
      <c r="D2" t="s">
        <v>121</v>
      </c>
      <c r="E2">
        <v>0</v>
      </c>
      <c r="F2">
        <v>0.46</v>
      </c>
      <c r="G2">
        <v>1.1399999999999999</v>
      </c>
      <c r="L2">
        <v>49500</v>
      </c>
      <c r="M2">
        <v>49500</v>
      </c>
      <c r="N2">
        <v>40500</v>
      </c>
      <c r="O2">
        <v>49500</v>
      </c>
      <c r="P2">
        <v>60500</v>
      </c>
      <c r="Q2">
        <v>49500</v>
      </c>
      <c r="R2">
        <v>40500</v>
      </c>
      <c r="S2">
        <v>49500</v>
      </c>
      <c r="T2">
        <v>49500</v>
      </c>
      <c r="U2">
        <v>49500</v>
      </c>
      <c r="V2">
        <v>60500</v>
      </c>
      <c r="W2">
        <v>60500</v>
      </c>
    </row>
    <row r="3" spans="1:23" x14ac:dyDescent="0.25">
      <c r="A3" t="s">
        <v>123</v>
      </c>
      <c r="B3" t="s">
        <v>122</v>
      </c>
      <c r="C3" s="16">
        <v>9900</v>
      </c>
      <c r="D3" t="s">
        <v>121</v>
      </c>
      <c r="E3">
        <v>15</v>
      </c>
      <c r="F3">
        <v>0.09</v>
      </c>
      <c r="G3">
        <v>0.11</v>
      </c>
      <c r="L3">
        <v>9900</v>
      </c>
      <c r="M3">
        <v>9900</v>
      </c>
      <c r="N3">
        <v>6600</v>
      </c>
      <c r="O3">
        <v>9900</v>
      </c>
      <c r="P3">
        <v>9900</v>
      </c>
      <c r="Q3">
        <v>9900</v>
      </c>
      <c r="R3">
        <v>9900</v>
      </c>
      <c r="S3">
        <v>12100</v>
      </c>
      <c r="T3">
        <v>12100</v>
      </c>
      <c r="U3">
        <v>9900</v>
      </c>
      <c r="V3">
        <v>9900</v>
      </c>
      <c r="W3">
        <v>9900</v>
      </c>
    </row>
    <row r="4" spans="1:23" x14ac:dyDescent="0.25">
      <c r="A4" t="s">
        <v>116</v>
      </c>
      <c r="B4" t="s">
        <v>122</v>
      </c>
      <c r="C4" s="16">
        <v>6600</v>
      </c>
      <c r="D4" t="s">
        <v>121</v>
      </c>
      <c r="E4">
        <v>4</v>
      </c>
      <c r="F4">
        <v>7.24</v>
      </c>
      <c r="G4">
        <v>8.68</v>
      </c>
      <c r="L4">
        <v>5400</v>
      </c>
      <c r="M4">
        <v>5400</v>
      </c>
      <c r="N4">
        <v>4400</v>
      </c>
      <c r="O4">
        <v>6600</v>
      </c>
      <c r="P4">
        <v>8100</v>
      </c>
      <c r="Q4">
        <v>8100</v>
      </c>
      <c r="R4">
        <v>5400</v>
      </c>
      <c r="S4">
        <v>8100</v>
      </c>
      <c r="T4">
        <v>8100</v>
      </c>
      <c r="U4">
        <v>8100</v>
      </c>
      <c r="V4">
        <v>8100</v>
      </c>
      <c r="W4">
        <v>9900</v>
      </c>
    </row>
    <row r="5" spans="1:23" x14ac:dyDescent="0.25">
      <c r="A5" t="s">
        <v>113</v>
      </c>
      <c r="B5" t="s">
        <v>122</v>
      </c>
      <c r="C5" s="16">
        <v>5400</v>
      </c>
      <c r="D5" t="s">
        <v>121</v>
      </c>
      <c r="E5">
        <v>10</v>
      </c>
      <c r="F5">
        <v>0.57999999999999996</v>
      </c>
      <c r="G5">
        <v>5.6</v>
      </c>
      <c r="L5">
        <v>4400</v>
      </c>
      <c r="M5">
        <v>4400</v>
      </c>
      <c r="N5">
        <v>3600</v>
      </c>
      <c r="O5">
        <v>5400</v>
      </c>
      <c r="P5">
        <v>5400</v>
      </c>
      <c r="Q5">
        <v>5400</v>
      </c>
      <c r="R5">
        <v>4400</v>
      </c>
      <c r="S5">
        <v>5400</v>
      </c>
      <c r="T5">
        <v>5400</v>
      </c>
      <c r="U5">
        <v>5400</v>
      </c>
      <c r="V5">
        <v>5400</v>
      </c>
      <c r="W5">
        <v>5400</v>
      </c>
    </row>
    <row r="6" spans="1:23" x14ac:dyDescent="0.25">
      <c r="A6" t="s">
        <v>112</v>
      </c>
      <c r="B6" t="s">
        <v>122</v>
      </c>
      <c r="C6" s="16">
        <v>4400</v>
      </c>
      <c r="D6" t="s">
        <v>121</v>
      </c>
      <c r="E6">
        <v>0</v>
      </c>
      <c r="L6">
        <v>4400</v>
      </c>
      <c r="M6">
        <v>3600</v>
      </c>
      <c r="N6">
        <v>2900</v>
      </c>
      <c r="O6">
        <v>3600</v>
      </c>
      <c r="P6">
        <v>4400</v>
      </c>
      <c r="Q6">
        <v>4400</v>
      </c>
      <c r="R6">
        <v>3600</v>
      </c>
      <c r="S6">
        <v>4400</v>
      </c>
      <c r="T6">
        <v>4400</v>
      </c>
      <c r="U6">
        <v>5400</v>
      </c>
      <c r="V6">
        <v>4400</v>
      </c>
      <c r="W6">
        <v>5400</v>
      </c>
    </row>
    <row r="7" spans="1:23" x14ac:dyDescent="0.25">
      <c r="A7" t="s">
        <v>118</v>
      </c>
      <c r="B7" t="s">
        <v>122</v>
      </c>
      <c r="C7" s="16">
        <v>3600</v>
      </c>
      <c r="D7" t="s">
        <v>121</v>
      </c>
      <c r="E7">
        <v>0</v>
      </c>
      <c r="F7">
        <v>2.85</v>
      </c>
      <c r="G7">
        <v>25.45</v>
      </c>
      <c r="L7">
        <v>3600</v>
      </c>
      <c r="M7">
        <v>3600</v>
      </c>
      <c r="N7">
        <v>2400</v>
      </c>
      <c r="O7">
        <v>2900</v>
      </c>
      <c r="P7">
        <v>3600</v>
      </c>
      <c r="Q7">
        <v>3600</v>
      </c>
      <c r="R7">
        <v>2900</v>
      </c>
      <c r="S7">
        <v>3600</v>
      </c>
      <c r="T7">
        <v>3600</v>
      </c>
      <c r="U7">
        <v>3600</v>
      </c>
      <c r="V7">
        <v>3600</v>
      </c>
      <c r="W7">
        <v>3600</v>
      </c>
    </row>
    <row r="8" spans="1:23" x14ac:dyDescent="0.25">
      <c r="A8" t="s">
        <v>124</v>
      </c>
      <c r="B8" t="s">
        <v>122</v>
      </c>
      <c r="C8" s="16">
        <v>2900</v>
      </c>
      <c r="D8" t="s">
        <v>121</v>
      </c>
      <c r="E8">
        <v>1</v>
      </c>
      <c r="F8">
        <v>0.28000000000000003</v>
      </c>
      <c r="G8">
        <v>0.36</v>
      </c>
      <c r="L8">
        <v>2400</v>
      </c>
      <c r="M8">
        <v>2400</v>
      </c>
      <c r="N8">
        <v>2400</v>
      </c>
      <c r="O8">
        <v>2400</v>
      </c>
      <c r="P8">
        <v>2900</v>
      </c>
      <c r="Q8">
        <v>2900</v>
      </c>
      <c r="R8">
        <v>2400</v>
      </c>
      <c r="S8">
        <v>2900</v>
      </c>
      <c r="T8">
        <v>2900</v>
      </c>
      <c r="U8">
        <v>2900</v>
      </c>
      <c r="V8">
        <v>2900</v>
      </c>
      <c r="W8">
        <v>2900</v>
      </c>
    </row>
    <row r="9" spans="1:23" x14ac:dyDescent="0.25">
      <c r="A9" t="s">
        <v>114</v>
      </c>
      <c r="B9" t="s">
        <v>122</v>
      </c>
      <c r="C9" s="16">
        <v>1900</v>
      </c>
      <c r="D9" t="s">
        <v>121</v>
      </c>
      <c r="E9">
        <v>0</v>
      </c>
      <c r="L9">
        <v>2400</v>
      </c>
      <c r="M9">
        <v>1900</v>
      </c>
      <c r="N9">
        <v>1300</v>
      </c>
      <c r="O9">
        <v>1900</v>
      </c>
      <c r="P9">
        <v>2400</v>
      </c>
      <c r="Q9">
        <v>2400</v>
      </c>
      <c r="R9">
        <v>1900</v>
      </c>
      <c r="S9">
        <v>2400</v>
      </c>
      <c r="T9">
        <v>2400</v>
      </c>
      <c r="U9">
        <v>2400</v>
      </c>
      <c r="V9">
        <v>1900</v>
      </c>
      <c r="W9">
        <v>2400</v>
      </c>
    </row>
    <row r="10" spans="1:23" x14ac:dyDescent="0.25">
      <c r="A10" t="s">
        <v>119</v>
      </c>
      <c r="B10" t="s">
        <v>122</v>
      </c>
      <c r="C10" s="16">
        <v>1600</v>
      </c>
      <c r="D10" t="s">
        <v>121</v>
      </c>
      <c r="E10">
        <v>11</v>
      </c>
      <c r="F10">
        <v>1.52</v>
      </c>
      <c r="G10">
        <v>2.29</v>
      </c>
      <c r="L10">
        <v>1600</v>
      </c>
      <c r="M10">
        <v>1600</v>
      </c>
      <c r="N10">
        <v>1000</v>
      </c>
      <c r="O10">
        <v>1600</v>
      </c>
      <c r="P10">
        <v>1900</v>
      </c>
      <c r="Q10">
        <v>1900</v>
      </c>
      <c r="R10">
        <v>1300</v>
      </c>
      <c r="S10">
        <v>1600</v>
      </c>
      <c r="T10">
        <v>1900</v>
      </c>
      <c r="U10">
        <v>1900</v>
      </c>
      <c r="V10">
        <v>1600</v>
      </c>
      <c r="W10">
        <v>1600</v>
      </c>
    </row>
    <row r="11" spans="1:23" x14ac:dyDescent="0.25">
      <c r="A11" t="s">
        <v>117</v>
      </c>
      <c r="B11" t="s">
        <v>122</v>
      </c>
      <c r="C11" s="16">
        <v>1300</v>
      </c>
      <c r="D11" t="s">
        <v>121</v>
      </c>
      <c r="E11">
        <v>6</v>
      </c>
      <c r="F11">
        <v>1.39</v>
      </c>
      <c r="G11">
        <v>4.3600000000000003</v>
      </c>
      <c r="L11">
        <v>1300</v>
      </c>
      <c r="M11">
        <v>1000</v>
      </c>
      <c r="N11">
        <v>1000</v>
      </c>
      <c r="O11">
        <v>1300</v>
      </c>
      <c r="P11">
        <v>1300</v>
      </c>
      <c r="Q11">
        <v>1300</v>
      </c>
      <c r="R11">
        <v>1000</v>
      </c>
      <c r="S11">
        <v>1300</v>
      </c>
      <c r="T11">
        <v>1000</v>
      </c>
      <c r="U11">
        <v>1300</v>
      </c>
      <c r="V11">
        <v>1300</v>
      </c>
      <c r="W11">
        <v>1600</v>
      </c>
    </row>
  </sheetData>
  <autoFilter ref="A1:X15" xr:uid="{C1D2636E-5DF2-4DFE-8C9B-976D8EF90E46}">
    <sortState xmlns:xlrd2="http://schemas.microsoft.com/office/spreadsheetml/2017/richdata2" ref="A2:X15">
      <sortCondition descending="1" ref="C1:C15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340F-EAAF-4838-9027-CD06433607ED}">
  <dimension ref="A1:H15"/>
  <sheetViews>
    <sheetView workbookViewId="0">
      <selection activeCell="F1" sqref="F1:H8"/>
    </sheetView>
  </sheetViews>
  <sheetFormatPr defaultRowHeight="15.75" x14ac:dyDescent="0.25"/>
  <cols>
    <col min="1" max="1" width="25.85546875" style="7" customWidth="1"/>
    <col min="2" max="2" width="27.7109375" style="7" bestFit="1" customWidth="1"/>
    <col min="3" max="5" width="9.140625" style="7"/>
    <col min="6" max="6" width="21.85546875" style="7" customWidth="1"/>
    <col min="7" max="7" width="27.5703125" style="7" bestFit="1" customWidth="1"/>
    <col min="8" max="8" width="27.7109375" style="7" bestFit="1" customWidth="1"/>
    <col min="9" max="16384" width="9.140625" style="7"/>
  </cols>
  <sheetData>
    <row r="1" spans="1:8" x14ac:dyDescent="0.25">
      <c r="A1" s="10" t="s">
        <v>93</v>
      </c>
      <c r="B1" s="10" t="s">
        <v>152</v>
      </c>
      <c r="C1" s="10" t="s">
        <v>91</v>
      </c>
      <c r="F1" s="10" t="s">
        <v>93</v>
      </c>
      <c r="G1" s="10" t="s">
        <v>150</v>
      </c>
      <c r="H1" s="10" t="s">
        <v>149</v>
      </c>
    </row>
    <row r="2" spans="1:8" x14ac:dyDescent="0.25">
      <c r="A2" s="7" t="s">
        <v>82</v>
      </c>
      <c r="B2" s="7" t="s">
        <v>150</v>
      </c>
      <c r="C2" s="7">
        <v>3266</v>
      </c>
      <c r="F2" s="7" t="str">
        <f>+A2</f>
        <v>/salute/stomatite-infiammazione-bocca-lingua-sintomi-rimedi/amp/</v>
      </c>
      <c r="G2" s="7">
        <f>+C2</f>
        <v>3266</v>
      </c>
      <c r="H2" s="7">
        <f>+C3</f>
        <v>3022</v>
      </c>
    </row>
    <row r="3" spans="1:8" x14ac:dyDescent="0.25">
      <c r="A3" s="7" t="s">
        <v>82</v>
      </c>
      <c r="B3" s="7" t="s">
        <v>149</v>
      </c>
      <c r="C3" s="7">
        <v>3022</v>
      </c>
      <c r="F3" s="7" t="str">
        <f t="shared" ref="F3:F8" ca="1" si="0">OFFSET($A$2,(ROW($A3)-2)*2,0)</f>
        <v>/salute/quanto-deve-durare-il-sonno-profondo/amp/</v>
      </c>
      <c r="G3" s="7">
        <f t="shared" ref="G3:G8" ca="1" si="1">OFFSET($C$2,(ROW($C2)-1)*2,0)</f>
        <v>2208</v>
      </c>
      <c r="H3" s="7">
        <f t="shared" ref="H3:H8" ca="1" si="2">OFFSET($C$3,(ROW($C3)-2)*2,0)</f>
        <v>2585</v>
      </c>
    </row>
    <row r="4" spans="1:8" x14ac:dyDescent="0.25">
      <c r="A4" s="7" t="s">
        <v>84</v>
      </c>
      <c r="B4" s="7" t="s">
        <v>150</v>
      </c>
      <c r="C4" s="7">
        <v>2208</v>
      </c>
      <c r="F4" s="7" t="str">
        <f t="shared" ca="1" si="0"/>
        <v>/salute/stomatite-infiammazione-bocca-lingua-sintomi-rimedi/</v>
      </c>
      <c r="G4" s="7">
        <f t="shared" ca="1" si="1"/>
        <v>1042</v>
      </c>
      <c r="H4" s="7">
        <f t="shared" ca="1" si="2"/>
        <v>847</v>
      </c>
    </row>
    <row r="5" spans="1:8" x14ac:dyDescent="0.25">
      <c r="A5" s="7" t="s">
        <v>84</v>
      </c>
      <c r="B5" s="7" t="s">
        <v>149</v>
      </c>
      <c r="C5" s="7">
        <v>2585</v>
      </c>
      <c r="F5" s="7" t="str">
        <f t="shared" ca="1" si="0"/>
        <v>/salute/malocclusione-dentale-conseguenze-rimedi/amp/</v>
      </c>
      <c r="G5" s="7">
        <f t="shared" ca="1" si="1"/>
        <v>764</v>
      </c>
      <c r="H5" s="7">
        <f t="shared" ca="1" si="2"/>
        <v>784</v>
      </c>
    </row>
    <row r="6" spans="1:8" x14ac:dyDescent="0.25">
      <c r="A6" s="7" t="s">
        <v>79</v>
      </c>
      <c r="B6" s="7" t="s">
        <v>150</v>
      </c>
      <c r="C6" s="7">
        <v>1042</v>
      </c>
      <c r="F6" s="7" t="str">
        <f t="shared" ca="1" si="0"/>
        <v>/salute/come-curare-una-infezione-al-dente-del-giudizio/amp/</v>
      </c>
      <c r="G6" s="7">
        <f t="shared" ca="1" si="1"/>
        <v>757</v>
      </c>
      <c r="H6" s="7">
        <f t="shared" ca="1" si="2"/>
        <v>703</v>
      </c>
    </row>
    <row r="7" spans="1:8" x14ac:dyDescent="0.25">
      <c r="A7" s="7" t="s">
        <v>79</v>
      </c>
      <c r="B7" s="7" t="s">
        <v>149</v>
      </c>
      <c r="C7" s="7">
        <v>847</v>
      </c>
      <c r="F7" s="7" t="str">
        <f t="shared" ca="1" si="0"/>
        <v>/auto/decreto-ruote/amp/</v>
      </c>
      <c r="G7" s="7">
        <f t="shared" ca="1" si="1"/>
        <v>659</v>
      </c>
      <c r="H7" s="7">
        <f t="shared" ca="1" si="2"/>
        <v>844</v>
      </c>
    </row>
    <row r="8" spans="1:8" x14ac:dyDescent="0.25">
      <c r="A8" s="7" t="s">
        <v>78</v>
      </c>
      <c r="B8" s="7" t="s">
        <v>150</v>
      </c>
      <c r="C8" s="7">
        <v>764</v>
      </c>
      <c r="F8" s="7" t="str">
        <f t="shared" ca="1" si="0"/>
        <v>/salute/quanto-deve-durare-il-sonno-profondo/</v>
      </c>
      <c r="G8" s="7">
        <f t="shared" ca="1" si="1"/>
        <v>587</v>
      </c>
      <c r="H8" s="7">
        <f t="shared" ca="1" si="2"/>
        <v>662</v>
      </c>
    </row>
    <row r="9" spans="1:8" x14ac:dyDescent="0.25">
      <c r="A9" s="7" t="s">
        <v>78</v>
      </c>
      <c r="B9" s="7" t="s">
        <v>149</v>
      </c>
      <c r="C9" s="7">
        <v>784</v>
      </c>
    </row>
    <row r="10" spans="1:8" x14ac:dyDescent="0.25">
      <c r="A10" s="7" t="s">
        <v>151</v>
      </c>
      <c r="B10" s="7" t="s">
        <v>150</v>
      </c>
      <c r="C10" s="7">
        <v>757</v>
      </c>
    </row>
    <row r="11" spans="1:8" x14ac:dyDescent="0.25">
      <c r="A11" s="7" t="s">
        <v>151</v>
      </c>
      <c r="B11" s="7" t="s">
        <v>149</v>
      </c>
      <c r="C11" s="7">
        <v>703</v>
      </c>
    </row>
    <row r="12" spans="1:8" x14ac:dyDescent="0.25">
      <c r="A12" s="7" t="s">
        <v>77</v>
      </c>
      <c r="B12" s="7" t="s">
        <v>150</v>
      </c>
      <c r="C12" s="7">
        <v>659</v>
      </c>
    </row>
    <row r="13" spans="1:8" x14ac:dyDescent="0.25">
      <c r="A13" s="7" t="s">
        <v>77</v>
      </c>
      <c r="B13" s="7" t="s">
        <v>149</v>
      </c>
      <c r="C13" s="7">
        <v>844</v>
      </c>
    </row>
    <row r="14" spans="1:8" x14ac:dyDescent="0.25">
      <c r="A14" s="7" t="s">
        <v>83</v>
      </c>
      <c r="B14" s="7" t="s">
        <v>150</v>
      </c>
      <c r="C14" s="7">
        <v>587</v>
      </c>
    </row>
    <row r="15" spans="1:8" x14ac:dyDescent="0.25">
      <c r="A15" s="7" t="s">
        <v>83</v>
      </c>
      <c r="B15" s="7" t="s">
        <v>149</v>
      </c>
      <c r="C15" s="7">
        <v>662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FE3C6-EB4B-4308-BBE4-3B714CB6FE09}">
  <dimension ref="A1:G17"/>
  <sheetViews>
    <sheetView topLeftCell="B1" workbookViewId="0">
      <selection activeCell="H19" sqref="H19"/>
    </sheetView>
  </sheetViews>
  <sheetFormatPr defaultRowHeight="15.75" x14ac:dyDescent="0.25"/>
  <cols>
    <col min="1" max="1" width="65.85546875" style="7" bestFit="1" customWidth="1"/>
    <col min="2" max="2" width="27.7109375" style="7" bestFit="1" customWidth="1"/>
    <col min="3" max="3" width="10.85546875" style="7" bestFit="1" customWidth="1"/>
    <col min="4" max="4" width="9.140625" style="7"/>
    <col min="5" max="7" width="37.5703125" style="7" bestFit="1" customWidth="1"/>
    <col min="8" max="16384" width="9.140625" style="7"/>
  </cols>
  <sheetData>
    <row r="1" spans="1:7" x14ac:dyDescent="0.25">
      <c r="A1" s="10" t="s">
        <v>93</v>
      </c>
      <c r="B1" s="10" t="s">
        <v>152</v>
      </c>
      <c r="C1" s="10" t="s">
        <v>91</v>
      </c>
      <c r="E1" s="10" t="s">
        <v>93</v>
      </c>
      <c r="F1" s="10" t="s">
        <v>150</v>
      </c>
      <c r="G1" s="10" t="s">
        <v>149</v>
      </c>
    </row>
    <row r="2" spans="1:7" x14ac:dyDescent="0.25">
      <c r="A2" s="7" t="s">
        <v>82</v>
      </c>
      <c r="B2" s="7" t="s">
        <v>150</v>
      </c>
      <c r="C2" s="7">
        <v>3266</v>
      </c>
      <c r="E2" s="18" t="s">
        <v>153</v>
      </c>
      <c r="F2" s="18" t="s">
        <v>160</v>
      </c>
      <c r="G2" s="18" t="s">
        <v>167</v>
      </c>
    </row>
    <row r="3" spans="1:7" x14ac:dyDescent="0.25">
      <c r="A3" s="7" t="s">
        <v>82</v>
      </c>
      <c r="B3" s="7" t="s">
        <v>149</v>
      </c>
      <c r="C3" s="7">
        <v>3022</v>
      </c>
      <c r="E3" s="18" t="s">
        <v>154</v>
      </c>
      <c r="F3" s="18" t="s">
        <v>161</v>
      </c>
      <c r="G3" s="18" t="s">
        <v>168</v>
      </c>
    </row>
    <row r="4" spans="1:7" x14ac:dyDescent="0.25">
      <c r="A4" s="7" t="s">
        <v>84</v>
      </c>
      <c r="B4" s="7" t="s">
        <v>150</v>
      </c>
      <c r="C4" s="7">
        <v>2208</v>
      </c>
      <c r="E4" s="18" t="s">
        <v>155</v>
      </c>
      <c r="F4" s="18" t="s">
        <v>162</v>
      </c>
      <c r="G4" s="18" t="s">
        <v>169</v>
      </c>
    </row>
    <row r="5" spans="1:7" x14ac:dyDescent="0.25">
      <c r="A5" s="7" t="s">
        <v>84</v>
      </c>
      <c r="B5" s="7" t="s">
        <v>149</v>
      </c>
      <c r="C5" s="7">
        <v>2585</v>
      </c>
      <c r="E5" s="18" t="s">
        <v>156</v>
      </c>
      <c r="F5" s="18" t="s">
        <v>163</v>
      </c>
      <c r="G5" s="18" t="s">
        <v>170</v>
      </c>
    </row>
    <row r="6" spans="1:7" x14ac:dyDescent="0.25">
      <c r="A6" s="7" t="s">
        <v>79</v>
      </c>
      <c r="B6" s="7" t="s">
        <v>150</v>
      </c>
      <c r="C6" s="7">
        <v>1042</v>
      </c>
      <c r="E6" s="18" t="s">
        <v>157</v>
      </c>
      <c r="F6" s="18" t="s">
        <v>164</v>
      </c>
      <c r="G6" s="18" t="s">
        <v>171</v>
      </c>
    </row>
    <row r="7" spans="1:7" x14ac:dyDescent="0.25">
      <c r="A7" s="7" t="s">
        <v>79</v>
      </c>
      <c r="B7" s="7" t="s">
        <v>149</v>
      </c>
      <c r="C7" s="7">
        <v>847</v>
      </c>
      <c r="E7" s="18" t="s">
        <v>158</v>
      </c>
      <c r="F7" s="18" t="s">
        <v>165</v>
      </c>
      <c r="G7" s="18" t="s">
        <v>172</v>
      </c>
    </row>
    <row r="8" spans="1:7" x14ac:dyDescent="0.25">
      <c r="A8" s="7" t="s">
        <v>78</v>
      </c>
      <c r="B8" s="7" t="s">
        <v>150</v>
      </c>
      <c r="C8" s="7">
        <v>764</v>
      </c>
      <c r="E8" s="18" t="s">
        <v>159</v>
      </c>
      <c r="F8" s="18" t="s">
        <v>166</v>
      </c>
      <c r="G8" s="18" t="s">
        <v>173</v>
      </c>
    </row>
    <row r="9" spans="1:7" x14ac:dyDescent="0.25">
      <c r="A9" s="7" t="s">
        <v>78</v>
      </c>
      <c r="B9" s="7" t="s">
        <v>149</v>
      </c>
      <c r="C9" s="7">
        <v>784</v>
      </c>
    </row>
    <row r="10" spans="1:7" x14ac:dyDescent="0.25">
      <c r="A10" s="7" t="s">
        <v>151</v>
      </c>
      <c r="B10" s="7" t="s">
        <v>150</v>
      </c>
      <c r="C10" s="7">
        <v>757</v>
      </c>
      <c r="E10" s="10" t="s">
        <v>93</v>
      </c>
      <c r="F10" s="10" t="s">
        <v>150</v>
      </c>
      <c r="G10" s="10" t="s">
        <v>149</v>
      </c>
    </row>
    <row r="11" spans="1:7" x14ac:dyDescent="0.25">
      <c r="A11" s="7" t="s">
        <v>151</v>
      </c>
      <c r="B11" s="7" t="s">
        <v>149</v>
      </c>
      <c r="C11" s="7">
        <v>703</v>
      </c>
      <c r="E11" s="7" t="s">
        <v>82</v>
      </c>
      <c r="F11" s="7">
        <v>3266</v>
      </c>
      <c r="G11" s="7">
        <v>3022</v>
      </c>
    </row>
    <row r="12" spans="1:7" x14ac:dyDescent="0.25">
      <c r="A12" s="7" t="s">
        <v>77</v>
      </c>
      <c r="B12" s="7" t="s">
        <v>150</v>
      </c>
      <c r="C12" s="7">
        <v>659</v>
      </c>
      <c r="E12" s="7" t="s">
        <v>84</v>
      </c>
      <c r="F12" s="7">
        <v>2208</v>
      </c>
      <c r="G12" s="7">
        <v>2585</v>
      </c>
    </row>
    <row r="13" spans="1:7" x14ac:dyDescent="0.25">
      <c r="A13" s="7" t="s">
        <v>77</v>
      </c>
      <c r="B13" s="7" t="s">
        <v>149</v>
      </c>
      <c r="C13" s="7">
        <v>844</v>
      </c>
      <c r="E13" s="7" t="s">
        <v>79</v>
      </c>
      <c r="F13" s="7">
        <v>1042</v>
      </c>
      <c r="G13" s="7">
        <v>847</v>
      </c>
    </row>
    <row r="14" spans="1:7" x14ac:dyDescent="0.25">
      <c r="A14" s="7" t="s">
        <v>83</v>
      </c>
      <c r="B14" s="7" t="s">
        <v>150</v>
      </c>
      <c r="C14" s="7">
        <v>587</v>
      </c>
      <c r="E14" s="7" t="s">
        <v>78</v>
      </c>
      <c r="F14" s="7">
        <v>764</v>
      </c>
      <c r="G14" s="7">
        <v>784</v>
      </c>
    </row>
    <row r="15" spans="1:7" x14ac:dyDescent="0.25">
      <c r="A15" s="7" t="s">
        <v>83</v>
      </c>
      <c r="B15" s="7" t="s">
        <v>149</v>
      </c>
      <c r="C15" s="7">
        <v>662</v>
      </c>
      <c r="E15" s="7" t="s">
        <v>151</v>
      </c>
      <c r="F15" s="7">
        <v>757</v>
      </c>
      <c r="G15" s="7">
        <v>703</v>
      </c>
    </row>
    <row r="16" spans="1:7" x14ac:dyDescent="0.25">
      <c r="E16" s="7" t="s">
        <v>77</v>
      </c>
      <c r="F16" s="7">
        <v>659</v>
      </c>
      <c r="G16" s="7">
        <v>844</v>
      </c>
    </row>
    <row r="17" spans="5:7" x14ac:dyDescent="0.25">
      <c r="E17" s="7" t="s">
        <v>83</v>
      </c>
      <c r="F17" s="7">
        <v>587</v>
      </c>
      <c r="G17" s="7">
        <v>662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F312E-FF94-47B4-A631-9B2730AD78DB}">
  <dimension ref="A1:C5"/>
  <sheetViews>
    <sheetView workbookViewId="0">
      <selection activeCell="C1" sqref="A1:C1"/>
    </sheetView>
  </sheetViews>
  <sheetFormatPr defaultRowHeight="15" x14ac:dyDescent="0.25"/>
  <cols>
    <col min="1" max="1" width="14.5703125" customWidth="1"/>
    <col min="2" max="2" width="21" bestFit="1" customWidth="1"/>
  </cols>
  <sheetData>
    <row r="1" spans="1:3" x14ac:dyDescent="0.25">
      <c r="A1" s="5" t="s">
        <v>252</v>
      </c>
      <c r="B1" s="5" t="s">
        <v>2</v>
      </c>
      <c r="C1" s="5" t="s">
        <v>3</v>
      </c>
    </row>
    <row r="2" spans="1:3" x14ac:dyDescent="0.25">
      <c r="A2" t="s">
        <v>254</v>
      </c>
      <c r="B2" s="1" t="s">
        <v>255</v>
      </c>
      <c r="C2" t="str">
        <f>+TRIM(A2)</f>
        <v>a b c</v>
      </c>
    </row>
    <row r="3" spans="1:3" x14ac:dyDescent="0.25">
      <c r="A3" t="s">
        <v>256</v>
      </c>
      <c r="B3" s="1" t="s">
        <v>258</v>
      </c>
      <c r="C3" t="str">
        <f>+TRIM(A3)</f>
        <v>a b c</v>
      </c>
    </row>
    <row r="4" spans="1:3" x14ac:dyDescent="0.25">
      <c r="A4" t="s">
        <v>253</v>
      </c>
      <c r="B4" s="1" t="s">
        <v>259</v>
      </c>
      <c r="C4" t="str">
        <f>+TRIM(A4)</f>
        <v>a b c</v>
      </c>
    </row>
    <row r="5" spans="1:3" x14ac:dyDescent="0.25">
      <c r="A5" t="s">
        <v>257</v>
      </c>
      <c r="B5" s="1" t="s">
        <v>260</v>
      </c>
      <c r="C5" t="str">
        <f>+TRIM(A5)</f>
        <v>a b c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9AF6C-2164-4D4E-BE1F-5BC36884476B}">
  <dimension ref="A1:C4"/>
  <sheetViews>
    <sheetView workbookViewId="0">
      <selection sqref="A1:C4"/>
    </sheetView>
  </sheetViews>
  <sheetFormatPr defaultRowHeight="15" x14ac:dyDescent="0.25"/>
  <cols>
    <col min="1" max="1" width="38.28515625" bestFit="1" customWidth="1"/>
    <col min="2" max="2" width="32" bestFit="1" customWidth="1"/>
    <col min="3" max="3" width="39.140625" bestFit="1" customWidth="1"/>
  </cols>
  <sheetData>
    <row r="1" spans="1:3" x14ac:dyDescent="0.25">
      <c r="A1" s="5" t="s">
        <v>252</v>
      </c>
      <c r="B1" s="5" t="s">
        <v>2</v>
      </c>
      <c r="C1" s="5" t="s">
        <v>3</v>
      </c>
    </row>
    <row r="2" spans="1:3" x14ac:dyDescent="0.25">
      <c r="A2" s="3" t="s">
        <v>261</v>
      </c>
      <c r="B2" s="1" t="s">
        <v>265</v>
      </c>
      <c r="C2" t="str">
        <f>+SUBSTITUTE(A2,"http:","https:")</f>
        <v>https://www.evemilano.com</v>
      </c>
    </row>
    <row r="3" spans="1:3" x14ac:dyDescent="0.25">
      <c r="A3" s="3" t="s">
        <v>262</v>
      </c>
      <c r="B3" s="1" t="s">
        <v>266</v>
      </c>
      <c r="C3" t="str">
        <f>+SUBSTITUTE(A3,"http:","https:")</f>
        <v>https://www.evemilano.com/about-me/</v>
      </c>
    </row>
    <row r="4" spans="1:3" x14ac:dyDescent="0.25">
      <c r="A4" s="3" t="s">
        <v>263</v>
      </c>
      <c r="B4" s="1" t="s">
        <v>264</v>
      </c>
      <c r="C4" t="str">
        <f>+SUBSTITUTE(A4,"http:","https:")</f>
        <v>https://www.evemilano.com/servizi-seo/</v>
      </c>
    </row>
  </sheetData>
  <hyperlinks>
    <hyperlink ref="A2" r:id="rId1" xr:uid="{F20BB9F2-8824-4847-9480-79D9D1CE0DBD}"/>
    <hyperlink ref="A3" r:id="rId2" xr:uid="{11943965-1E23-423A-AD50-2C341AD8F09E}"/>
    <hyperlink ref="A4" r:id="rId3" xr:uid="{E353111B-B362-471D-AD51-ACC45BD55C27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FE4E6-E54B-49CC-9D29-6D71EC9A2FF6}">
  <dimension ref="A1:C4"/>
  <sheetViews>
    <sheetView workbookViewId="0">
      <selection activeCell="C2" sqref="C2"/>
    </sheetView>
  </sheetViews>
  <sheetFormatPr defaultRowHeight="15" x14ac:dyDescent="0.25"/>
  <cols>
    <col min="1" max="1" width="38.28515625" bestFit="1" customWidth="1"/>
    <col min="2" max="2" width="32" bestFit="1" customWidth="1"/>
    <col min="3" max="3" width="39.140625" bestFit="1" customWidth="1"/>
    <col min="4" max="4" width="9.7109375" bestFit="1" customWidth="1"/>
  </cols>
  <sheetData>
    <row r="1" spans="1:3" x14ac:dyDescent="0.25">
      <c r="A1" s="5" t="s">
        <v>252</v>
      </c>
      <c r="B1" s="5" t="s">
        <v>2</v>
      </c>
      <c r="C1" s="5" t="s">
        <v>3</v>
      </c>
    </row>
    <row r="2" spans="1:3" x14ac:dyDescent="0.25">
      <c r="A2" s="3" t="s">
        <v>261</v>
      </c>
      <c r="B2" s="1" t="s">
        <v>267</v>
      </c>
      <c r="C2" t="str">
        <f>+REPLACE(A2,12,9,"ciao")</f>
        <v>http://www.ciao.com</v>
      </c>
    </row>
    <row r="3" spans="1:3" x14ac:dyDescent="0.25">
      <c r="A3" s="3" t="s">
        <v>262</v>
      </c>
      <c r="B3" s="1" t="s">
        <v>269</v>
      </c>
      <c r="C3" t="str">
        <f>+REPLACE(A3,12,9,"ciao")</f>
        <v>http://www.ciao.com/about-me/</v>
      </c>
    </row>
    <row r="4" spans="1:3" x14ac:dyDescent="0.25">
      <c r="A4" s="3" t="s">
        <v>263</v>
      </c>
      <c r="B4" s="1" t="s">
        <v>268</v>
      </c>
      <c r="C4" t="str">
        <f>+REPLACE(A4,12,9,"ciao")</f>
        <v>http://www.ciao.com/servizi-seo/</v>
      </c>
    </row>
  </sheetData>
  <hyperlinks>
    <hyperlink ref="A2" r:id="rId1" xr:uid="{4365033D-0AF0-4E26-A44B-A48EE24DDEA3}"/>
    <hyperlink ref="A3" r:id="rId2" xr:uid="{58C3086F-7158-4BCF-8069-8D9050CA89EF}"/>
    <hyperlink ref="A4" r:id="rId3" xr:uid="{DB732900-4526-4FA2-A9B0-FBBF7E8092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C4D4A-1BE4-4385-A339-47B7AE2FD8F3}">
  <dimension ref="A1:F8"/>
  <sheetViews>
    <sheetView workbookViewId="0">
      <selection sqref="A1:A8"/>
    </sheetView>
  </sheetViews>
  <sheetFormatPr defaultRowHeight="15" x14ac:dyDescent="0.25"/>
  <cols>
    <col min="1" max="1" width="63.7109375" bestFit="1" customWidth="1"/>
    <col min="2" max="2" width="20.28515625" bestFit="1" customWidth="1"/>
    <col min="3" max="3" width="6.140625" bestFit="1" customWidth="1"/>
    <col min="4" max="4" width="20.28515625" bestFit="1" customWidth="1"/>
    <col min="5" max="5" width="16.7109375" bestFit="1" customWidth="1"/>
    <col min="6" max="6" width="19.85546875" bestFit="1" customWidth="1"/>
  </cols>
  <sheetData>
    <row r="1" spans="1:6" x14ac:dyDescent="0.25">
      <c r="A1" t="s">
        <v>7</v>
      </c>
      <c r="C1" t="s">
        <v>7</v>
      </c>
      <c r="D1" t="s">
        <v>23</v>
      </c>
      <c r="E1" t="s">
        <v>24</v>
      </c>
      <c r="F1" t="s">
        <v>25</v>
      </c>
    </row>
    <row r="2" spans="1:6" x14ac:dyDescent="0.25">
      <c r="A2" s="3" t="s">
        <v>6</v>
      </c>
      <c r="C2" s="3" t="s">
        <v>14</v>
      </c>
      <c r="D2" t="s">
        <v>15</v>
      </c>
    </row>
    <row r="3" spans="1:6" x14ac:dyDescent="0.25">
      <c r="A3" s="3" t="s">
        <v>8</v>
      </c>
      <c r="C3" s="3" t="s">
        <v>14</v>
      </c>
      <c r="D3" t="s">
        <v>15</v>
      </c>
      <c r="E3" t="s">
        <v>16</v>
      </c>
    </row>
    <row r="4" spans="1:6" x14ac:dyDescent="0.25">
      <c r="A4" s="3" t="s">
        <v>9</v>
      </c>
      <c r="C4" s="3" t="s">
        <v>14</v>
      </c>
      <c r="D4" t="s">
        <v>15</v>
      </c>
      <c r="E4" t="s">
        <v>16</v>
      </c>
      <c r="F4" t="s">
        <v>17</v>
      </c>
    </row>
    <row r="5" spans="1:6" x14ac:dyDescent="0.25">
      <c r="A5" s="3" t="s">
        <v>10</v>
      </c>
      <c r="C5" s="3" t="s">
        <v>14</v>
      </c>
      <c r="D5" t="s">
        <v>15</v>
      </c>
      <c r="E5" t="s">
        <v>16</v>
      </c>
      <c r="F5" t="s">
        <v>18</v>
      </c>
    </row>
    <row r="6" spans="1:6" x14ac:dyDescent="0.25">
      <c r="A6" s="3" t="s">
        <v>11</v>
      </c>
      <c r="C6" s="3" t="s">
        <v>14</v>
      </c>
      <c r="D6" t="s">
        <v>15</v>
      </c>
      <c r="E6" t="s">
        <v>16</v>
      </c>
      <c r="F6" t="s">
        <v>19</v>
      </c>
    </row>
    <row r="7" spans="1:6" x14ac:dyDescent="0.25">
      <c r="A7" s="3" t="s">
        <v>12</v>
      </c>
      <c r="C7" s="3" t="s">
        <v>14</v>
      </c>
      <c r="D7" t="s">
        <v>15</v>
      </c>
      <c r="E7" t="s">
        <v>16</v>
      </c>
      <c r="F7" t="s">
        <v>20</v>
      </c>
    </row>
    <row r="8" spans="1:6" x14ac:dyDescent="0.25">
      <c r="A8" s="3" t="s">
        <v>13</v>
      </c>
      <c r="C8" s="3" t="s">
        <v>14</v>
      </c>
      <c r="D8" t="s">
        <v>15</v>
      </c>
      <c r="E8" t="s">
        <v>21</v>
      </c>
      <c r="F8" t="s">
        <v>22</v>
      </c>
    </row>
  </sheetData>
  <hyperlinks>
    <hyperlink ref="A2" r:id="rId1" xr:uid="{FABFD4D9-119D-4CDD-87CA-2B108839EAD7}"/>
    <hyperlink ref="A4" r:id="rId2" xr:uid="{F2F3B376-642D-4FAC-8204-F1EF2567B115}"/>
    <hyperlink ref="A5" r:id="rId3" xr:uid="{52792DF8-2097-4601-9B66-F36918EC903E}"/>
    <hyperlink ref="A6" r:id="rId4" xr:uid="{00013DE1-C4BE-4938-A8F9-C2131AF789D4}"/>
    <hyperlink ref="A7" r:id="rId5" xr:uid="{28E167A6-D538-43BC-BD63-634E47437C91}"/>
    <hyperlink ref="A8" r:id="rId6" xr:uid="{EC127DDE-EF58-4244-9979-79D9836E07F5}"/>
    <hyperlink ref="A3" r:id="rId7" xr:uid="{CB06441C-055C-42FD-9250-BF8D04246A1C}"/>
    <hyperlink ref="C2" r:id="rId8" display="https://www.evemilano.com/" xr:uid="{194DDD26-50A9-4D73-ACCC-637E919A304C}"/>
    <hyperlink ref="C4" r:id="rId9" display="https://www.evemilano.com/servizi-seo/posizionamento-siti/" xr:uid="{5561C2D0-02C0-407F-8BE3-C9A4A3BFB0E7}"/>
    <hyperlink ref="C5" r:id="rId10" display="https://www.evemilano.com/servizi-seo/analisi-parole-chiave/" xr:uid="{79A37A15-4DAD-4293-8C3E-B308BC344921}"/>
    <hyperlink ref="C6" r:id="rId11" display="https://www.evemilano.com/servizi-seo/analisi-competitor/" xr:uid="{83BFD035-7C15-4D58-BF03-3463200146E6}"/>
    <hyperlink ref="C7" r:id="rId12" display="https://www.evemilano.com/servizi-seo/seo-audit/" xr:uid="{009F49B7-EEE5-4F59-A7B8-7D688B844CA8}"/>
    <hyperlink ref="C8" r:id="rId13" display="https://www.evemilano.com/pubblicita-google/mobile-advertising/" xr:uid="{8E755205-4DE0-45DD-95AA-8C0702EA79F6}"/>
    <hyperlink ref="C3" r:id="rId14" display="https://www.evemilano.com/servizi-seo/" xr:uid="{5293F346-8A7F-4827-B36D-BF5CA3216AD4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2C056-118B-4D4C-BC0C-35C9AFDF194C}">
  <dimension ref="A1:A2"/>
  <sheetViews>
    <sheetView workbookViewId="0">
      <selection activeCell="D3" sqref="D3"/>
    </sheetView>
  </sheetViews>
  <sheetFormatPr defaultRowHeight="15" x14ac:dyDescent="0.25"/>
  <sheetData>
    <row r="1" spans="1:1" x14ac:dyDescent="0.25">
      <c r="A1" t="str">
        <f>CHAR(9)&amp;"Relazione mensile"&amp;CHAR(10)</f>
        <v xml:space="preserve">	Relazione mensile
</v>
      </c>
    </row>
    <row r="2" spans="1:1" x14ac:dyDescent="0.25">
      <c r="A2" s="24" t="str">
        <f>CHAR(9)</f>
        <v xml:space="preserve">	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457C6-1FEF-4E7C-9C28-6EDDE3F65403}">
  <dimension ref="A1:K12"/>
  <sheetViews>
    <sheetView workbookViewId="0">
      <selection sqref="A1:C11"/>
    </sheetView>
  </sheetViews>
  <sheetFormatPr defaultRowHeight="15.75" x14ac:dyDescent="0.25"/>
  <cols>
    <col min="1" max="1" width="12.42578125" style="7" bestFit="1" customWidth="1"/>
    <col min="2" max="2" width="50.42578125" style="7" bestFit="1" customWidth="1"/>
    <col min="3" max="3" width="9" style="7" bestFit="1" customWidth="1"/>
    <col min="4" max="4" width="16" style="7" bestFit="1" customWidth="1"/>
    <col min="5" max="5" width="11" style="7" bestFit="1" customWidth="1"/>
    <col min="6" max="6" width="12.7109375" style="7" bestFit="1" customWidth="1"/>
    <col min="7" max="7" width="15.7109375" style="7" bestFit="1" customWidth="1"/>
    <col min="8" max="8" width="21.5703125" style="7" bestFit="1" customWidth="1"/>
    <col min="9" max="9" width="43.7109375" style="7" bestFit="1" customWidth="1"/>
    <col min="10" max="10" width="40" style="7" bestFit="1" customWidth="1"/>
    <col min="11" max="11" width="33.42578125" style="7" bestFit="1" customWidth="1"/>
    <col min="12" max="16384" width="9.140625" style="7"/>
  </cols>
  <sheetData>
    <row r="1" spans="1:11" x14ac:dyDescent="0.25">
      <c r="A1" s="10" t="s">
        <v>92</v>
      </c>
      <c r="B1" s="10" t="s">
        <v>191</v>
      </c>
      <c r="C1" s="10" t="s">
        <v>190</v>
      </c>
      <c r="D1" s="10" t="s">
        <v>189</v>
      </c>
      <c r="E1" s="7" t="s">
        <v>188</v>
      </c>
      <c r="F1" s="7" t="s">
        <v>87</v>
      </c>
      <c r="G1" s="7" t="s">
        <v>187</v>
      </c>
      <c r="H1" s="7" t="s">
        <v>186</v>
      </c>
      <c r="I1" s="7" t="s">
        <v>185</v>
      </c>
      <c r="J1" s="7" t="s">
        <v>184</v>
      </c>
      <c r="K1" s="7" t="s">
        <v>183</v>
      </c>
    </row>
    <row r="2" spans="1:11" x14ac:dyDescent="0.25">
      <c r="A2" s="7" t="s">
        <v>192</v>
      </c>
      <c r="B2" s="7" t="s">
        <v>182</v>
      </c>
      <c r="C2" s="7">
        <v>6162</v>
      </c>
      <c r="D2" s="9">
        <v>0.88104511522233042</v>
      </c>
      <c r="E2" s="7">
        <v>5429</v>
      </c>
      <c r="F2" s="9">
        <v>0.9586173320350535</v>
      </c>
      <c r="G2" s="8">
        <v>1.0475494969165855</v>
      </c>
      <c r="H2" s="8">
        <v>19.604186952288217</v>
      </c>
      <c r="I2" s="9">
        <v>0</v>
      </c>
      <c r="J2" s="7">
        <v>0</v>
      </c>
      <c r="K2" s="8">
        <v>0</v>
      </c>
    </row>
    <row r="3" spans="1:11" x14ac:dyDescent="0.25">
      <c r="A3" s="7" t="s">
        <v>192</v>
      </c>
      <c r="B3" s="7" t="s">
        <v>181</v>
      </c>
      <c r="C3" s="7">
        <v>5859</v>
      </c>
      <c r="D3" s="9">
        <v>0.9091995221027479</v>
      </c>
      <c r="E3" s="7">
        <v>5327</v>
      </c>
      <c r="F3" s="9">
        <v>0.91175968595323431</v>
      </c>
      <c r="G3" s="8">
        <v>1.1191329578426352</v>
      </c>
      <c r="H3" s="8">
        <v>35.430619559651817</v>
      </c>
      <c r="I3" s="9">
        <v>0</v>
      </c>
      <c r="J3" s="7">
        <v>0</v>
      </c>
      <c r="K3" s="8">
        <v>0</v>
      </c>
    </row>
    <row r="4" spans="1:11" x14ac:dyDescent="0.25">
      <c r="A4" s="7" t="s">
        <v>192</v>
      </c>
      <c r="B4" s="7" t="s">
        <v>180</v>
      </c>
      <c r="C4" s="7">
        <v>4515</v>
      </c>
      <c r="D4" s="9">
        <v>0.77829457364341081</v>
      </c>
      <c r="E4" s="7">
        <v>3514</v>
      </c>
      <c r="F4" s="9">
        <v>0.93421926910299002</v>
      </c>
      <c r="G4" s="8">
        <v>1.0859357696566998</v>
      </c>
      <c r="H4" s="8">
        <v>35.80996677740864</v>
      </c>
      <c r="I4" s="9">
        <v>0</v>
      </c>
      <c r="J4" s="7">
        <v>0</v>
      </c>
      <c r="K4" s="8">
        <v>0</v>
      </c>
    </row>
    <row r="5" spans="1:11" x14ac:dyDescent="0.25">
      <c r="A5" s="7" t="s">
        <v>192</v>
      </c>
      <c r="B5" s="7" t="s">
        <v>179</v>
      </c>
      <c r="C5" s="7">
        <v>4321</v>
      </c>
      <c r="D5" s="9">
        <v>0.73270076371210369</v>
      </c>
      <c r="E5" s="7">
        <v>3166</v>
      </c>
      <c r="F5" s="9">
        <v>0.90673455218699373</v>
      </c>
      <c r="G5" s="8">
        <v>1.1258967831520481</v>
      </c>
      <c r="H5" s="8">
        <v>47.711409395973156</v>
      </c>
      <c r="I5" s="9">
        <v>0</v>
      </c>
      <c r="J5" s="7">
        <v>0</v>
      </c>
      <c r="K5" s="8">
        <v>0</v>
      </c>
    </row>
    <row r="6" spans="1:11" x14ac:dyDescent="0.25">
      <c r="A6" s="7" t="s">
        <v>192</v>
      </c>
      <c r="B6" s="7" t="s">
        <v>178</v>
      </c>
      <c r="C6" s="7">
        <v>4148</v>
      </c>
      <c r="D6" s="9">
        <v>0.89971070395371266</v>
      </c>
      <c r="E6" s="7">
        <v>3732</v>
      </c>
      <c r="F6" s="9">
        <v>0.92213114754098358</v>
      </c>
      <c r="G6" s="8">
        <v>1.1174059787849566</v>
      </c>
      <c r="H6" s="8">
        <v>28.734329797492766</v>
      </c>
      <c r="I6" s="9">
        <v>2.4108003857280618E-4</v>
      </c>
      <c r="J6" s="7">
        <v>1</v>
      </c>
      <c r="K6" s="8">
        <v>0</v>
      </c>
    </row>
    <row r="7" spans="1:11" x14ac:dyDescent="0.25">
      <c r="A7" s="7" t="s">
        <v>196</v>
      </c>
      <c r="B7" s="7" t="s">
        <v>177</v>
      </c>
      <c r="C7" s="7">
        <v>3353</v>
      </c>
      <c r="D7" s="9">
        <v>0.65195347450044738</v>
      </c>
      <c r="E7" s="7">
        <v>2186</v>
      </c>
      <c r="F7" s="9">
        <v>0.32060841037876531</v>
      </c>
      <c r="G7" s="8">
        <v>4.1541902773635551</v>
      </c>
      <c r="H7" s="8">
        <v>211.5183417834775</v>
      </c>
      <c r="I7" s="9">
        <v>0</v>
      </c>
      <c r="J7" s="7">
        <v>0</v>
      </c>
      <c r="K7" s="8">
        <v>0</v>
      </c>
    </row>
    <row r="8" spans="1:11" x14ac:dyDescent="0.25">
      <c r="A8" s="7" t="s">
        <v>195</v>
      </c>
      <c r="B8" s="7" t="s">
        <v>104</v>
      </c>
      <c r="C8" s="7">
        <v>2119</v>
      </c>
      <c r="D8" s="9">
        <v>0.64653138272770172</v>
      </c>
      <c r="E8" s="7">
        <v>1370</v>
      </c>
      <c r="F8" s="9">
        <v>0.52619159981123176</v>
      </c>
      <c r="G8" s="8">
        <v>3.1618688060405851</v>
      </c>
      <c r="H8" s="8">
        <v>162.74752241623406</v>
      </c>
      <c r="I8" s="9">
        <v>8.0226521944313355E-3</v>
      </c>
      <c r="J8" s="7">
        <v>17</v>
      </c>
      <c r="K8" s="8">
        <v>0</v>
      </c>
    </row>
    <row r="9" spans="1:11" x14ac:dyDescent="0.25">
      <c r="A9" s="7" t="s">
        <v>192</v>
      </c>
      <c r="B9" s="7" t="s">
        <v>176</v>
      </c>
      <c r="C9" s="7">
        <v>1844</v>
      </c>
      <c r="D9" s="9">
        <v>0.6561822125813449</v>
      </c>
      <c r="E9" s="7">
        <v>1210</v>
      </c>
      <c r="F9" s="9">
        <v>0.79501084598698479</v>
      </c>
      <c r="G9" s="8">
        <v>1.3541214750542299</v>
      </c>
      <c r="H9" s="8">
        <v>137.93763557483732</v>
      </c>
      <c r="I9" s="9">
        <v>0</v>
      </c>
      <c r="J9" s="7">
        <v>0</v>
      </c>
      <c r="K9" s="8">
        <v>0</v>
      </c>
    </row>
    <row r="10" spans="1:11" x14ac:dyDescent="0.25">
      <c r="A10" s="7" t="s">
        <v>194</v>
      </c>
      <c r="B10" s="7" t="s">
        <v>175</v>
      </c>
      <c r="C10" s="7">
        <v>1805</v>
      </c>
      <c r="D10" s="9">
        <v>0.83379501385041555</v>
      </c>
      <c r="E10" s="7">
        <v>1505</v>
      </c>
      <c r="F10" s="9">
        <v>0.86980609418282551</v>
      </c>
      <c r="G10" s="8">
        <v>1.2033240997229917</v>
      </c>
      <c r="H10" s="8">
        <v>51.536842105263155</v>
      </c>
      <c r="I10" s="9">
        <v>0</v>
      </c>
      <c r="J10" s="7">
        <v>0</v>
      </c>
      <c r="K10" s="8">
        <v>0</v>
      </c>
    </row>
    <row r="11" spans="1:11" x14ac:dyDescent="0.25">
      <c r="A11" s="7" t="s">
        <v>193</v>
      </c>
      <c r="B11" s="7" t="s">
        <v>174</v>
      </c>
      <c r="C11" s="7">
        <v>1340</v>
      </c>
      <c r="D11" s="9">
        <v>0.78432835820895519</v>
      </c>
      <c r="E11" s="7">
        <v>1051</v>
      </c>
      <c r="F11" s="9">
        <v>0.80746268656716413</v>
      </c>
      <c r="G11" s="8">
        <v>1.3059701492537314</v>
      </c>
      <c r="H11" s="8">
        <v>89.263432835820893</v>
      </c>
      <c r="I11" s="9">
        <v>7.4626865671641792E-4</v>
      </c>
      <c r="J11" s="7">
        <v>1</v>
      </c>
      <c r="K11" s="8">
        <v>0</v>
      </c>
    </row>
    <row r="12" spans="1:11" x14ac:dyDescent="0.25">
      <c r="C12" s="7">
        <v>78262</v>
      </c>
      <c r="D12" s="9">
        <v>0.78446755769083332</v>
      </c>
      <c r="E12" s="7">
        <v>61394</v>
      </c>
      <c r="F12" s="9">
        <v>0.85052771459967802</v>
      </c>
      <c r="G12" s="8">
        <v>1.3861644220694589</v>
      </c>
      <c r="H12" s="8">
        <v>63.846234443280267</v>
      </c>
      <c r="I12" s="9">
        <v>7.4110040632746415E-4</v>
      </c>
      <c r="J12" s="7">
        <v>58</v>
      </c>
      <c r="K12" s="8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885E4-65E4-4882-A93D-08BFABB88B39}">
  <dimension ref="A1:G6"/>
  <sheetViews>
    <sheetView workbookViewId="0">
      <selection activeCell="F12" sqref="F12"/>
    </sheetView>
  </sheetViews>
  <sheetFormatPr defaultRowHeight="15" x14ac:dyDescent="0.25"/>
  <sheetData>
    <row r="1" spans="1:7" x14ac:dyDescent="0.25">
      <c r="A1" t="s">
        <v>197</v>
      </c>
      <c r="B1" t="s">
        <v>198</v>
      </c>
      <c r="C1" t="s">
        <v>199</v>
      </c>
      <c r="D1" t="s">
        <v>200</v>
      </c>
      <c r="E1" t="s">
        <v>201</v>
      </c>
      <c r="F1" t="s">
        <v>202</v>
      </c>
      <c r="G1" t="s">
        <v>203</v>
      </c>
    </row>
    <row r="2" spans="1:7" x14ac:dyDescent="0.25">
      <c r="A2" t="s">
        <v>204</v>
      </c>
      <c r="B2" t="s">
        <v>205</v>
      </c>
      <c r="C2" t="s">
        <v>206</v>
      </c>
      <c r="D2" t="s">
        <v>207</v>
      </c>
      <c r="E2" t="s">
        <v>208</v>
      </c>
      <c r="F2" t="s">
        <v>209</v>
      </c>
      <c r="G2" t="s">
        <v>210</v>
      </c>
    </row>
    <row r="3" spans="1:7" x14ac:dyDescent="0.25">
      <c r="A3" t="s">
        <v>211</v>
      </c>
      <c r="B3" t="s">
        <v>212</v>
      </c>
      <c r="C3" t="s">
        <v>213</v>
      </c>
      <c r="D3" t="s">
        <v>214</v>
      </c>
      <c r="E3" t="s">
        <v>215</v>
      </c>
      <c r="F3" t="s">
        <v>216</v>
      </c>
      <c r="G3" t="s">
        <v>217</v>
      </c>
    </row>
    <row r="5" spans="1:7" x14ac:dyDescent="0.25">
      <c r="B5" s="5" t="s">
        <v>2</v>
      </c>
      <c r="C5" s="5"/>
      <c r="D5" s="5" t="s">
        <v>3</v>
      </c>
    </row>
    <row r="6" spans="1:7" x14ac:dyDescent="0.25">
      <c r="B6" s="1" t="s">
        <v>218</v>
      </c>
      <c r="D6" s="6" t="str">
        <f>+INDEX(A1:G3,2,6)</f>
        <v>o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6FA05-C149-4E9B-8D56-C61AAF8A0CAB}">
  <dimension ref="A1:C7"/>
  <sheetViews>
    <sheetView workbookViewId="0">
      <selection activeCell="B2" sqref="B2"/>
    </sheetView>
  </sheetViews>
  <sheetFormatPr defaultRowHeight="15" x14ac:dyDescent="0.25"/>
  <cols>
    <col min="2" max="2" width="26.42578125" bestFit="1" customWidth="1"/>
  </cols>
  <sheetData>
    <row r="1" spans="1:3" x14ac:dyDescent="0.25">
      <c r="A1" t="s">
        <v>197</v>
      </c>
      <c r="B1" s="5" t="s">
        <v>2</v>
      </c>
      <c r="C1" s="5" t="s">
        <v>3</v>
      </c>
    </row>
    <row r="2" spans="1:3" x14ac:dyDescent="0.25">
      <c r="A2" t="s">
        <v>198</v>
      </c>
      <c r="B2" s="1" t="s">
        <v>219</v>
      </c>
      <c r="C2" s="6">
        <f>+MATCH("e",A1:A7,0)</f>
        <v>5</v>
      </c>
    </row>
    <row r="3" spans="1:3" x14ac:dyDescent="0.25">
      <c r="A3" t="s">
        <v>199</v>
      </c>
    </row>
    <row r="4" spans="1:3" x14ac:dyDescent="0.25">
      <c r="A4" t="s">
        <v>200</v>
      </c>
    </row>
    <row r="5" spans="1:3" x14ac:dyDescent="0.25">
      <c r="A5" t="s">
        <v>201</v>
      </c>
    </row>
    <row r="6" spans="1:3" x14ac:dyDescent="0.25">
      <c r="A6" t="s">
        <v>202</v>
      </c>
    </row>
    <row r="7" spans="1:3" x14ac:dyDescent="0.25">
      <c r="A7" t="s">
        <v>203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38BD3-F08B-481C-8C5F-B173B5847625}">
  <dimension ref="A1:G12"/>
  <sheetViews>
    <sheetView workbookViewId="0">
      <selection activeCell="G19" sqref="G19"/>
    </sheetView>
  </sheetViews>
  <sheetFormatPr defaultRowHeight="15" x14ac:dyDescent="0.25"/>
  <cols>
    <col min="1" max="1" width="18.5703125" customWidth="1"/>
    <col min="2" max="2" width="21.28515625" customWidth="1"/>
    <col min="3" max="3" width="9" bestFit="1" customWidth="1"/>
    <col min="5" max="5" width="21.28515625" customWidth="1"/>
    <col min="6" max="6" width="52.7109375" customWidth="1"/>
    <col min="7" max="7" width="11.7109375" bestFit="1" customWidth="1"/>
  </cols>
  <sheetData>
    <row r="1" spans="1:7" x14ac:dyDescent="0.25">
      <c r="A1" s="23" t="s">
        <v>220</v>
      </c>
      <c r="B1" s="23"/>
      <c r="C1" s="23"/>
      <c r="E1" s="23" t="s">
        <v>221</v>
      </c>
      <c r="F1" s="23"/>
      <c r="G1" s="23"/>
    </row>
    <row r="2" spans="1:7" ht="15.75" x14ac:dyDescent="0.25">
      <c r="A2" s="10" t="s">
        <v>92</v>
      </c>
      <c r="B2" s="10" t="s">
        <v>191</v>
      </c>
      <c r="C2" s="10" t="s">
        <v>190</v>
      </c>
      <c r="E2" s="10" t="s">
        <v>191</v>
      </c>
      <c r="F2" s="10" t="s">
        <v>2</v>
      </c>
      <c r="G2" s="10" t="s">
        <v>92</v>
      </c>
    </row>
    <row r="3" spans="1:7" ht="15.75" x14ac:dyDescent="0.25">
      <c r="A3" s="7" t="s">
        <v>192</v>
      </c>
      <c r="B3" s="7" t="s">
        <v>182</v>
      </c>
      <c r="C3" s="7">
        <v>6162</v>
      </c>
      <c r="E3" s="7" t="s">
        <v>182</v>
      </c>
      <c r="F3" s="19" t="s">
        <v>222</v>
      </c>
      <c r="G3" t="str">
        <f t="shared" ref="G3:G12" si="0">+INDEX($A$3:$B$12,MATCH(E3,$B$3:$B$12,0),1)</f>
        <v>Web Master</v>
      </c>
    </row>
    <row r="4" spans="1:7" ht="15.75" x14ac:dyDescent="0.25">
      <c r="A4" s="7" t="s">
        <v>192</v>
      </c>
      <c r="B4" s="7" t="s">
        <v>181</v>
      </c>
      <c r="C4" s="7">
        <v>5859</v>
      </c>
      <c r="E4" s="7" t="s">
        <v>181</v>
      </c>
      <c r="F4" s="19" t="s">
        <v>223</v>
      </c>
      <c r="G4" t="str">
        <f t="shared" si="0"/>
        <v>Web Master</v>
      </c>
    </row>
    <row r="5" spans="1:7" ht="15.75" x14ac:dyDescent="0.25">
      <c r="A5" s="7" t="s">
        <v>192</v>
      </c>
      <c r="B5" s="7" t="s">
        <v>180</v>
      </c>
      <c r="C5" s="7">
        <v>4515</v>
      </c>
      <c r="E5" s="7" t="s">
        <v>180</v>
      </c>
      <c r="F5" s="19" t="s">
        <v>224</v>
      </c>
      <c r="G5" t="str">
        <f t="shared" si="0"/>
        <v>Web Master</v>
      </c>
    </row>
    <row r="6" spans="1:7" ht="15.75" x14ac:dyDescent="0.25">
      <c r="A6" s="7" t="s">
        <v>192</v>
      </c>
      <c r="B6" s="7" t="s">
        <v>179</v>
      </c>
      <c r="C6" s="7">
        <v>4321</v>
      </c>
      <c r="E6" s="7" t="s">
        <v>179</v>
      </c>
      <c r="F6" s="19" t="s">
        <v>225</v>
      </c>
      <c r="G6" t="str">
        <f t="shared" si="0"/>
        <v>Web Master</v>
      </c>
    </row>
    <row r="7" spans="1:7" ht="15.75" x14ac:dyDescent="0.25">
      <c r="A7" s="7" t="s">
        <v>192</v>
      </c>
      <c r="B7" s="7" t="s">
        <v>178</v>
      </c>
      <c r="C7" s="7">
        <v>4148</v>
      </c>
      <c r="E7" s="7" t="s">
        <v>178</v>
      </c>
      <c r="F7" s="19" t="s">
        <v>226</v>
      </c>
      <c r="G7" t="str">
        <f t="shared" si="0"/>
        <v>Web Master</v>
      </c>
    </row>
    <row r="8" spans="1:7" ht="15.75" x14ac:dyDescent="0.25">
      <c r="A8" s="7" t="s">
        <v>196</v>
      </c>
      <c r="B8" s="7" t="s">
        <v>177</v>
      </c>
      <c r="C8" s="7">
        <v>3353</v>
      </c>
      <c r="E8" s="7" t="s">
        <v>177</v>
      </c>
      <c r="F8" s="19" t="s">
        <v>227</v>
      </c>
      <c r="G8" t="str">
        <f t="shared" si="0"/>
        <v>Tool</v>
      </c>
    </row>
    <row r="9" spans="1:7" ht="15.75" x14ac:dyDescent="0.25">
      <c r="A9" s="7" t="s">
        <v>195</v>
      </c>
      <c r="B9" s="7" t="s">
        <v>104</v>
      </c>
      <c r="C9" s="7">
        <v>2119</v>
      </c>
      <c r="E9" s="7" t="s">
        <v>104</v>
      </c>
      <c r="F9" s="19" t="s">
        <v>228</v>
      </c>
      <c r="G9" t="str">
        <f t="shared" si="0"/>
        <v>Home</v>
      </c>
    </row>
    <row r="10" spans="1:7" ht="15.75" x14ac:dyDescent="0.25">
      <c r="A10" s="7" t="s">
        <v>192</v>
      </c>
      <c r="B10" s="7" t="s">
        <v>176</v>
      </c>
      <c r="C10" s="7">
        <v>1844</v>
      </c>
      <c r="E10" s="7" t="s">
        <v>176</v>
      </c>
      <c r="F10" s="19" t="s">
        <v>229</v>
      </c>
      <c r="G10" t="str">
        <f t="shared" si="0"/>
        <v>Web Master</v>
      </c>
    </row>
    <row r="11" spans="1:7" ht="15.75" x14ac:dyDescent="0.25">
      <c r="A11" s="7" t="s">
        <v>194</v>
      </c>
      <c r="B11" s="7" t="s">
        <v>175</v>
      </c>
      <c r="C11" s="7">
        <v>1805</v>
      </c>
      <c r="E11" s="7" t="s">
        <v>175</v>
      </c>
      <c r="F11" s="19" t="s">
        <v>230</v>
      </c>
      <c r="G11" t="str">
        <f t="shared" si="0"/>
        <v>SEO</v>
      </c>
    </row>
    <row r="12" spans="1:7" ht="15.75" x14ac:dyDescent="0.25">
      <c r="A12" s="7" t="s">
        <v>193</v>
      </c>
      <c r="B12" s="7" t="s">
        <v>174</v>
      </c>
      <c r="C12" s="7">
        <v>1340</v>
      </c>
      <c r="E12" s="7" t="s">
        <v>174</v>
      </c>
      <c r="F12" s="19" t="s">
        <v>231</v>
      </c>
      <c r="G12" t="str">
        <f t="shared" si="0"/>
        <v>PPC</v>
      </c>
    </row>
  </sheetData>
  <mergeCells count="2">
    <mergeCell ref="A1:C1"/>
    <mergeCell ref="E1:G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1D28E-F341-4E08-8EBB-DE64288F95FD}">
  <dimension ref="A1:I18"/>
  <sheetViews>
    <sheetView topLeftCell="F1" workbookViewId="0">
      <selection activeCell="G13" sqref="G13"/>
    </sheetView>
  </sheetViews>
  <sheetFormatPr defaultRowHeight="15.75" x14ac:dyDescent="0.25"/>
  <cols>
    <col min="1" max="1" width="25.85546875" style="7" customWidth="1"/>
    <col min="2" max="2" width="27.7109375" style="7" bestFit="1" customWidth="1"/>
    <col min="3" max="5" width="9.140625" style="7"/>
    <col min="6" max="6" width="64" style="7" bestFit="1" customWidth="1"/>
    <col min="7" max="7" width="24.85546875" style="7" bestFit="1" customWidth="1"/>
    <col min="8" max="8" width="24.7109375" style="7" bestFit="1" customWidth="1"/>
    <col min="9" max="9" width="18.28515625" style="7" bestFit="1" customWidth="1"/>
    <col min="10" max="16384" width="9.140625" style="7"/>
  </cols>
  <sheetData>
    <row r="1" spans="1:9" x14ac:dyDescent="0.25">
      <c r="A1" s="10" t="s">
        <v>93</v>
      </c>
      <c r="B1" s="10" t="s">
        <v>152</v>
      </c>
      <c r="C1" s="10" t="s">
        <v>91</v>
      </c>
      <c r="F1" s="20" t="s">
        <v>234</v>
      </c>
      <c r="G1" s="20" t="s">
        <v>232</v>
      </c>
      <c r="H1"/>
      <c r="I1"/>
    </row>
    <row r="2" spans="1:9" x14ac:dyDescent="0.25">
      <c r="A2" s="7" t="s">
        <v>82</v>
      </c>
      <c r="B2" s="7" t="s">
        <v>150</v>
      </c>
      <c r="C2" s="7">
        <v>3266</v>
      </c>
      <c r="F2" s="20" t="s">
        <v>233</v>
      </c>
      <c r="G2" t="s">
        <v>149</v>
      </c>
      <c r="H2" t="s">
        <v>150</v>
      </c>
      <c r="I2"/>
    </row>
    <row r="3" spans="1:9" x14ac:dyDescent="0.25">
      <c r="A3" s="7" t="s">
        <v>82</v>
      </c>
      <c r="B3" s="7" t="s">
        <v>149</v>
      </c>
      <c r="C3" s="7">
        <v>3022</v>
      </c>
      <c r="F3" s="21" t="s">
        <v>77</v>
      </c>
      <c r="G3" s="22">
        <v>844</v>
      </c>
      <c r="H3" s="22">
        <v>659</v>
      </c>
      <c r="I3"/>
    </row>
    <row r="4" spans="1:9" x14ac:dyDescent="0.25">
      <c r="A4" s="7" t="s">
        <v>84</v>
      </c>
      <c r="B4" s="7" t="s">
        <v>150</v>
      </c>
      <c r="C4" s="7">
        <v>2208</v>
      </c>
      <c r="F4" s="21" t="s">
        <v>151</v>
      </c>
      <c r="G4" s="22">
        <v>703</v>
      </c>
      <c r="H4" s="22">
        <v>757</v>
      </c>
      <c r="I4"/>
    </row>
    <row r="5" spans="1:9" x14ac:dyDescent="0.25">
      <c r="A5" s="7" t="s">
        <v>84</v>
      </c>
      <c r="B5" s="7" t="s">
        <v>149</v>
      </c>
      <c r="C5" s="7">
        <v>2585</v>
      </c>
      <c r="F5" s="21" t="s">
        <v>78</v>
      </c>
      <c r="G5" s="22">
        <v>784</v>
      </c>
      <c r="H5" s="22">
        <v>764</v>
      </c>
      <c r="I5"/>
    </row>
    <row r="6" spans="1:9" x14ac:dyDescent="0.25">
      <c r="A6" s="7" t="s">
        <v>79</v>
      </c>
      <c r="B6" s="7" t="s">
        <v>150</v>
      </c>
      <c r="C6" s="7">
        <v>1042</v>
      </c>
      <c r="F6" s="21" t="s">
        <v>83</v>
      </c>
      <c r="G6" s="22">
        <v>662</v>
      </c>
      <c r="H6" s="22">
        <v>587</v>
      </c>
      <c r="I6"/>
    </row>
    <row r="7" spans="1:9" x14ac:dyDescent="0.25">
      <c r="A7" s="7" t="s">
        <v>79</v>
      </c>
      <c r="B7" s="7" t="s">
        <v>149</v>
      </c>
      <c r="C7" s="7">
        <v>847</v>
      </c>
      <c r="F7" s="21" t="s">
        <v>84</v>
      </c>
      <c r="G7" s="22">
        <v>2585</v>
      </c>
      <c r="H7" s="22">
        <v>2208</v>
      </c>
      <c r="I7"/>
    </row>
    <row r="8" spans="1:9" x14ac:dyDescent="0.25">
      <c r="A8" s="7" t="s">
        <v>78</v>
      </c>
      <c r="B8" s="7" t="s">
        <v>150</v>
      </c>
      <c r="C8" s="7">
        <v>764</v>
      </c>
      <c r="F8" s="21" t="s">
        <v>79</v>
      </c>
      <c r="G8" s="22">
        <v>847</v>
      </c>
      <c r="H8" s="22">
        <v>1042</v>
      </c>
      <c r="I8"/>
    </row>
    <row r="9" spans="1:9" x14ac:dyDescent="0.25">
      <c r="A9" s="7" t="s">
        <v>78</v>
      </c>
      <c r="B9" s="7" t="s">
        <v>149</v>
      </c>
      <c r="C9" s="7">
        <v>784</v>
      </c>
      <c r="F9" s="21" t="s">
        <v>82</v>
      </c>
      <c r="G9" s="22">
        <v>3022</v>
      </c>
      <c r="H9" s="22">
        <v>3266</v>
      </c>
      <c r="I9"/>
    </row>
    <row r="10" spans="1:9" x14ac:dyDescent="0.25">
      <c r="A10" s="7" t="s">
        <v>151</v>
      </c>
      <c r="B10" s="7" t="s">
        <v>150</v>
      </c>
      <c r="C10" s="7">
        <v>757</v>
      </c>
      <c r="F10"/>
      <c r="G10"/>
      <c r="H10"/>
      <c r="I10"/>
    </row>
    <row r="11" spans="1:9" x14ac:dyDescent="0.25">
      <c r="A11" s="7" t="s">
        <v>151</v>
      </c>
      <c r="B11" s="7" t="s">
        <v>149</v>
      </c>
      <c r="C11" s="7">
        <v>703</v>
      </c>
      <c r="F11"/>
      <c r="G11"/>
      <c r="H11"/>
    </row>
    <row r="12" spans="1:9" x14ac:dyDescent="0.25">
      <c r="A12" s="7" t="s">
        <v>77</v>
      </c>
      <c r="B12" s="7" t="s">
        <v>150</v>
      </c>
      <c r="C12" s="7">
        <v>659</v>
      </c>
      <c r="F12"/>
      <c r="G12"/>
      <c r="H12"/>
    </row>
    <row r="13" spans="1:9" x14ac:dyDescent="0.25">
      <c r="A13" s="7" t="s">
        <v>77</v>
      </c>
      <c r="B13" s="7" t="s">
        <v>149</v>
      </c>
      <c r="C13" s="7">
        <v>844</v>
      </c>
      <c r="F13"/>
      <c r="G13"/>
      <c r="H13"/>
    </row>
    <row r="14" spans="1:9" x14ac:dyDescent="0.25">
      <c r="A14" s="7" t="s">
        <v>83</v>
      </c>
      <c r="B14" s="7" t="s">
        <v>150</v>
      </c>
      <c r="C14" s="7">
        <v>587</v>
      </c>
      <c r="F14"/>
      <c r="G14"/>
      <c r="H14"/>
    </row>
    <row r="15" spans="1:9" x14ac:dyDescent="0.25">
      <c r="A15" s="7" t="s">
        <v>83</v>
      </c>
      <c r="B15" s="7" t="s">
        <v>149</v>
      </c>
      <c r="C15" s="7">
        <v>662</v>
      </c>
      <c r="F15"/>
      <c r="G15"/>
      <c r="H15"/>
    </row>
    <row r="16" spans="1:9" x14ac:dyDescent="0.25">
      <c r="F16"/>
      <c r="G16"/>
      <c r="H16"/>
    </row>
    <row r="17" spans="6:8" x14ac:dyDescent="0.25">
      <c r="F17"/>
      <c r="G17"/>
      <c r="H17"/>
    </row>
    <row r="18" spans="6:8" x14ac:dyDescent="0.25">
      <c r="F18"/>
      <c r="G18"/>
      <c r="H18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6938-A68E-48F4-9FF4-B378B3CDF4A3}">
  <dimension ref="A1:F16"/>
  <sheetViews>
    <sheetView workbookViewId="0">
      <selection activeCell="E1" sqref="E1"/>
    </sheetView>
  </sheetViews>
  <sheetFormatPr defaultRowHeight="15" x14ac:dyDescent="0.25"/>
  <cols>
    <col min="1" max="1" width="12.28515625" bestFit="1" customWidth="1"/>
    <col min="2" max="2" width="9.28515625" bestFit="1" customWidth="1"/>
    <col min="3" max="3" width="10" bestFit="1" customWidth="1"/>
    <col min="5" max="5" width="17.28515625" bestFit="1" customWidth="1"/>
    <col min="6" max="6" width="17" bestFit="1" customWidth="1"/>
  </cols>
  <sheetData>
    <row r="1" spans="1:6" x14ac:dyDescent="0.25">
      <c r="A1" t="s">
        <v>270</v>
      </c>
      <c r="B1" t="s">
        <v>271</v>
      </c>
      <c r="C1" t="s">
        <v>272</v>
      </c>
      <c r="E1" s="20" t="s">
        <v>233</v>
      </c>
      <c r="F1" t="s">
        <v>280</v>
      </c>
    </row>
    <row r="2" spans="1:6" x14ac:dyDescent="0.25">
      <c r="A2" t="s">
        <v>104</v>
      </c>
      <c r="B2" t="s">
        <v>275</v>
      </c>
      <c r="C2">
        <v>1000</v>
      </c>
      <c r="E2" s="21" t="s">
        <v>104</v>
      </c>
      <c r="F2" s="22">
        <v>3400</v>
      </c>
    </row>
    <row r="3" spans="1:6" x14ac:dyDescent="0.25">
      <c r="A3" t="s">
        <v>104</v>
      </c>
      <c r="B3" t="s">
        <v>276</v>
      </c>
      <c r="C3">
        <v>900</v>
      </c>
      <c r="E3" s="21" t="s">
        <v>274</v>
      </c>
      <c r="F3" s="22">
        <v>1500</v>
      </c>
    </row>
    <row r="4" spans="1:6" x14ac:dyDescent="0.25">
      <c r="A4" t="s">
        <v>104</v>
      </c>
      <c r="B4" t="s">
        <v>277</v>
      </c>
      <c r="C4">
        <v>800</v>
      </c>
      <c r="E4" s="21" t="s">
        <v>105</v>
      </c>
      <c r="F4" s="22">
        <v>1600</v>
      </c>
    </row>
    <row r="5" spans="1:6" x14ac:dyDescent="0.25">
      <c r="A5" t="s">
        <v>104</v>
      </c>
      <c r="B5" t="s">
        <v>278</v>
      </c>
      <c r="C5">
        <v>700</v>
      </c>
      <c r="E5" s="21" t="s">
        <v>273</v>
      </c>
      <c r="F5" s="22">
        <v>1500</v>
      </c>
    </row>
    <row r="6" spans="1:6" x14ac:dyDescent="0.25">
      <c r="A6" t="s">
        <v>105</v>
      </c>
      <c r="B6" t="s">
        <v>276</v>
      </c>
      <c r="C6">
        <v>700</v>
      </c>
    </row>
    <row r="7" spans="1:6" x14ac:dyDescent="0.25">
      <c r="A7" t="s">
        <v>274</v>
      </c>
      <c r="B7" t="s">
        <v>275</v>
      </c>
      <c r="C7">
        <v>600</v>
      </c>
    </row>
    <row r="8" spans="1:6" x14ac:dyDescent="0.25">
      <c r="A8" t="s">
        <v>105</v>
      </c>
      <c r="B8" t="s">
        <v>277</v>
      </c>
      <c r="C8">
        <v>600</v>
      </c>
    </row>
    <row r="9" spans="1:6" x14ac:dyDescent="0.25">
      <c r="A9" t="s">
        <v>274</v>
      </c>
      <c r="B9" t="s">
        <v>276</v>
      </c>
      <c r="C9">
        <v>500</v>
      </c>
    </row>
    <row r="10" spans="1:6" x14ac:dyDescent="0.25">
      <c r="A10" t="s">
        <v>273</v>
      </c>
      <c r="B10" t="s">
        <v>275</v>
      </c>
      <c r="C10">
        <v>500</v>
      </c>
    </row>
    <row r="11" spans="1:6" x14ac:dyDescent="0.25">
      <c r="A11" t="s">
        <v>274</v>
      </c>
      <c r="B11" t="s">
        <v>278</v>
      </c>
      <c r="C11">
        <v>400</v>
      </c>
    </row>
    <row r="12" spans="1:6" x14ac:dyDescent="0.25">
      <c r="A12" t="s">
        <v>273</v>
      </c>
      <c r="B12" t="s">
        <v>276</v>
      </c>
      <c r="C12">
        <v>400</v>
      </c>
    </row>
    <row r="13" spans="1:6" x14ac:dyDescent="0.25">
      <c r="A13" t="s">
        <v>105</v>
      </c>
      <c r="B13" t="s">
        <v>275</v>
      </c>
      <c r="C13">
        <v>300</v>
      </c>
    </row>
    <row r="14" spans="1:6" x14ac:dyDescent="0.25">
      <c r="A14" t="s">
        <v>273</v>
      </c>
      <c r="B14" t="s">
        <v>277</v>
      </c>
      <c r="C14">
        <v>300</v>
      </c>
    </row>
    <row r="15" spans="1:6" x14ac:dyDescent="0.25">
      <c r="A15" t="s">
        <v>273</v>
      </c>
      <c r="B15" t="s">
        <v>278</v>
      </c>
      <c r="C15">
        <v>200</v>
      </c>
    </row>
    <row r="16" spans="1:6" x14ac:dyDescent="0.25">
      <c r="A16" t="s">
        <v>273</v>
      </c>
      <c r="B16" t="s">
        <v>279</v>
      </c>
      <c r="C16">
        <v>100</v>
      </c>
    </row>
  </sheetData>
  <autoFilter ref="A1:C17" xr:uid="{4F0ABB73-92D5-47D2-A62D-135B0A70DD7E}">
    <sortState xmlns:xlrd2="http://schemas.microsoft.com/office/spreadsheetml/2017/richdata2" ref="A2:C17">
      <sortCondition descending="1" ref="C1:C17"/>
    </sortState>
  </autoFilter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ABFA1-0C51-4E61-852F-87D6C421E5A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A635E-4C06-496B-BBE3-A2AD69B49BDA}">
  <dimension ref="A1:C18"/>
  <sheetViews>
    <sheetView workbookViewId="0">
      <selection activeCell="C2" sqref="C2"/>
    </sheetView>
  </sheetViews>
  <sheetFormatPr defaultRowHeight="15" x14ac:dyDescent="0.25"/>
  <cols>
    <col min="1" max="1" width="14.85546875" bestFit="1" customWidth="1"/>
    <col min="2" max="2" width="32.28515625" bestFit="1" customWidth="1"/>
  </cols>
  <sheetData>
    <row r="1" spans="1:3" x14ac:dyDescent="0.25">
      <c r="A1" s="2" t="s">
        <v>31</v>
      </c>
      <c r="B1" s="2" t="s">
        <v>2</v>
      </c>
      <c r="C1" s="2" t="s">
        <v>3</v>
      </c>
    </row>
    <row r="2" spans="1:3" x14ac:dyDescent="0.25">
      <c r="A2" t="s">
        <v>29</v>
      </c>
      <c r="B2" s="1" t="s">
        <v>30</v>
      </c>
      <c r="C2" s="6">
        <f>+COUNTIF(A3:A18,"EVE Milano")</f>
        <v>8</v>
      </c>
    </row>
    <row r="3" spans="1:3" x14ac:dyDescent="0.25">
      <c r="A3" s="4" t="s">
        <v>26</v>
      </c>
    </row>
    <row r="4" spans="1:3" x14ac:dyDescent="0.25">
      <c r="A4" t="s">
        <v>27</v>
      </c>
    </row>
    <row r="5" spans="1:3" x14ac:dyDescent="0.25">
      <c r="A5" t="s">
        <v>5</v>
      </c>
    </row>
    <row r="6" spans="1:3" x14ac:dyDescent="0.25">
      <c r="A6" t="s">
        <v>28</v>
      </c>
    </row>
    <row r="7" spans="1:3" x14ac:dyDescent="0.25">
      <c r="A7" t="s">
        <v>27</v>
      </c>
    </row>
    <row r="8" spans="1:3" x14ac:dyDescent="0.25">
      <c r="A8" s="4" t="s">
        <v>26</v>
      </c>
    </row>
    <row r="9" spans="1:3" x14ac:dyDescent="0.25">
      <c r="A9" s="4" t="s">
        <v>26</v>
      </c>
    </row>
    <row r="10" spans="1:3" x14ac:dyDescent="0.25">
      <c r="A10" t="s">
        <v>5</v>
      </c>
    </row>
    <row r="11" spans="1:3" x14ac:dyDescent="0.25">
      <c r="A11" t="s">
        <v>27</v>
      </c>
    </row>
    <row r="12" spans="1:3" x14ac:dyDescent="0.25">
      <c r="A12" s="4" t="s">
        <v>26</v>
      </c>
    </row>
    <row r="13" spans="1:3" x14ac:dyDescent="0.25">
      <c r="A13" s="4" t="s">
        <v>26</v>
      </c>
    </row>
    <row r="14" spans="1:3" x14ac:dyDescent="0.25">
      <c r="A14" s="4" t="s">
        <v>26</v>
      </c>
    </row>
    <row r="15" spans="1:3" x14ac:dyDescent="0.25">
      <c r="A15" t="s">
        <v>27</v>
      </c>
    </row>
    <row r="16" spans="1:3" x14ac:dyDescent="0.25">
      <c r="A16" s="4" t="s">
        <v>26</v>
      </c>
    </row>
    <row r="17" spans="1:1" x14ac:dyDescent="0.25">
      <c r="A17" t="s">
        <v>27</v>
      </c>
    </row>
    <row r="18" spans="1:1" x14ac:dyDescent="0.25">
      <c r="A18" s="4" t="s">
        <v>26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459A1-3FB3-457F-AB5E-1390EDEB00CB}">
  <dimension ref="A1:D3"/>
  <sheetViews>
    <sheetView workbookViewId="0">
      <selection activeCell="D2" sqref="D2"/>
    </sheetView>
  </sheetViews>
  <sheetFormatPr defaultRowHeight="15" x14ac:dyDescent="0.25"/>
  <cols>
    <col min="1" max="2" width="14.7109375" customWidth="1"/>
    <col min="3" max="3" width="26.28515625" bestFit="1" customWidth="1"/>
    <col min="4" max="4" width="8.85546875" bestFit="1" customWidth="1"/>
  </cols>
  <sheetData>
    <row r="1" spans="1:4" x14ac:dyDescent="0.25">
      <c r="A1" s="5" t="s">
        <v>32</v>
      </c>
      <c r="B1" s="5" t="s">
        <v>33</v>
      </c>
      <c r="C1" s="5" t="s">
        <v>2</v>
      </c>
      <c r="D1" s="5" t="s">
        <v>3</v>
      </c>
    </row>
    <row r="2" spans="1:4" x14ac:dyDescent="0.25">
      <c r="A2">
        <v>100</v>
      </c>
      <c r="B2">
        <v>10</v>
      </c>
      <c r="C2" s="1" t="s">
        <v>243</v>
      </c>
      <c r="D2" s="6">
        <f>IFERROR(A2/B2,"Errore")</f>
        <v>10</v>
      </c>
    </row>
    <row r="3" spans="1:4" x14ac:dyDescent="0.25">
      <c r="A3">
        <v>100</v>
      </c>
      <c r="B3">
        <v>0</v>
      </c>
      <c r="C3" s="1" t="s">
        <v>244</v>
      </c>
      <c r="D3" s="6" t="str">
        <f>IFERROR(A3/B3,"Errore")</f>
        <v>Errore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39E2A-2B11-4CED-B193-7D0138A9B12A}">
  <dimension ref="A1:C7"/>
  <sheetViews>
    <sheetView workbookViewId="0">
      <selection activeCell="C2" sqref="C2"/>
    </sheetView>
  </sheetViews>
  <sheetFormatPr defaultRowHeight="15" x14ac:dyDescent="0.25"/>
  <cols>
    <col min="1" max="1" width="46.7109375" customWidth="1"/>
    <col min="2" max="2" width="30.85546875" bestFit="1" customWidth="1"/>
    <col min="3" max="3" width="28.42578125" bestFit="1" customWidth="1"/>
  </cols>
  <sheetData>
    <row r="1" spans="1:3" x14ac:dyDescent="0.25">
      <c r="A1" s="5" t="s">
        <v>7</v>
      </c>
      <c r="B1" s="5" t="s">
        <v>40</v>
      </c>
      <c r="C1" s="5" t="s">
        <v>3</v>
      </c>
    </row>
    <row r="2" spans="1:3" x14ac:dyDescent="0.25">
      <c r="A2" s="3" t="s">
        <v>34</v>
      </c>
      <c r="B2" s="1" t="s">
        <v>245</v>
      </c>
      <c r="C2" t="str">
        <f>LEFT(A2,SEARCH("/",A2,9))</f>
        <v>https://www.ideegreen.it/</v>
      </c>
    </row>
    <row r="3" spans="1:3" x14ac:dyDescent="0.25">
      <c r="A3" s="3" t="s">
        <v>35</v>
      </c>
      <c r="B3" s="1" t="s">
        <v>246</v>
      </c>
      <c r="C3" t="str">
        <f t="shared" ref="C3:C7" si="0">LEFT(A3,SEARCH("/",A3,9))</f>
        <v>https://www.wikihow.it/</v>
      </c>
    </row>
    <row r="4" spans="1:3" x14ac:dyDescent="0.25">
      <c r="A4" s="3" t="s">
        <v>36</v>
      </c>
      <c r="B4" s="1" t="s">
        <v>247</v>
      </c>
      <c r="C4" t="str">
        <f t="shared" si="0"/>
        <v>https://coltivazione.net/</v>
      </c>
    </row>
    <row r="5" spans="1:3" x14ac:dyDescent="0.25">
      <c r="A5" s="3" t="s">
        <v>37</v>
      </c>
      <c r="B5" s="1" t="s">
        <v>248</v>
      </c>
      <c r="C5" t="str">
        <f t="shared" si="0"/>
        <v>https://www.edileehobby.ch/</v>
      </c>
    </row>
    <row r="6" spans="1:3" x14ac:dyDescent="0.25">
      <c r="A6" s="3" t="s">
        <v>38</v>
      </c>
      <c r="B6" s="1" t="s">
        <v>249</v>
      </c>
      <c r="C6" t="str">
        <f t="shared" si="0"/>
        <v>https://soluzionidicasa.com/</v>
      </c>
    </row>
    <row r="7" spans="1:3" x14ac:dyDescent="0.25">
      <c r="A7" s="3" t="s">
        <v>39</v>
      </c>
      <c r="B7" s="1" t="s">
        <v>250</v>
      </c>
      <c r="C7" t="str">
        <f t="shared" si="0"/>
        <v>http://www.pratinglesi.ch/</v>
      </c>
    </row>
  </sheetData>
  <hyperlinks>
    <hyperlink ref="A2" r:id="rId1" xr:uid="{E35B11D7-5960-41F0-8372-ABE8E395A545}"/>
    <hyperlink ref="A3" r:id="rId2" xr:uid="{E5AE3452-3DDA-42F0-8286-D699F9DD1977}"/>
    <hyperlink ref="A4" r:id="rId3" xr:uid="{61F695B4-61C1-4F7B-BE09-AD27131F28DD}"/>
    <hyperlink ref="A5" r:id="rId4" xr:uid="{45CBE098-8C75-4C2E-8658-4DEF2D2A3E90}"/>
    <hyperlink ref="A6" r:id="rId5" xr:uid="{A3AEAFAB-AC5D-45B0-9F9B-15A5E876034A}"/>
    <hyperlink ref="A7" r:id="rId6" xr:uid="{89551D8D-C46C-4397-94DB-36C9D6D5851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02F0E-945E-4B27-A474-3B33028F43C9}">
  <dimension ref="A1:C9"/>
  <sheetViews>
    <sheetView workbookViewId="0">
      <selection activeCell="C2" sqref="C2"/>
    </sheetView>
  </sheetViews>
  <sheetFormatPr defaultRowHeight="15" x14ac:dyDescent="0.25"/>
  <cols>
    <col min="1" max="1" width="21.42578125" bestFit="1" customWidth="1"/>
    <col min="2" max="2" width="18.28515625" bestFit="1" customWidth="1"/>
  </cols>
  <sheetData>
    <row r="1" spans="1:3" x14ac:dyDescent="0.25">
      <c r="A1" s="5" t="s">
        <v>50</v>
      </c>
      <c r="B1" s="5" t="s">
        <v>40</v>
      </c>
      <c r="C1" s="5" t="s">
        <v>3</v>
      </c>
    </row>
    <row r="2" spans="1:3" x14ac:dyDescent="0.25">
      <c r="A2" t="s">
        <v>42</v>
      </c>
      <c r="B2" s="1" t="s">
        <v>235</v>
      </c>
      <c r="C2" s="6">
        <f t="shared" ref="C2:C9" si="0">+LEN(A2)</f>
        <v>3</v>
      </c>
    </row>
    <row r="3" spans="1:3" x14ac:dyDescent="0.25">
      <c r="A3" t="s">
        <v>43</v>
      </c>
      <c r="B3" s="1" t="s">
        <v>236</v>
      </c>
      <c r="C3" s="6">
        <f t="shared" si="0"/>
        <v>11</v>
      </c>
    </row>
    <row r="4" spans="1:3" x14ac:dyDescent="0.25">
      <c r="A4" t="s">
        <v>44</v>
      </c>
      <c r="B4" s="1" t="s">
        <v>237</v>
      </c>
      <c r="C4" s="6">
        <f t="shared" si="0"/>
        <v>14</v>
      </c>
    </row>
    <row r="5" spans="1:3" x14ac:dyDescent="0.25">
      <c r="A5" t="s">
        <v>45</v>
      </c>
      <c r="B5" s="1" t="s">
        <v>238</v>
      </c>
      <c r="C5" s="6">
        <f t="shared" si="0"/>
        <v>14</v>
      </c>
    </row>
    <row r="6" spans="1:3" x14ac:dyDescent="0.25">
      <c r="A6" t="s">
        <v>46</v>
      </c>
      <c r="B6" s="1" t="s">
        <v>239</v>
      </c>
      <c r="C6" s="6">
        <f t="shared" si="0"/>
        <v>21</v>
      </c>
    </row>
    <row r="7" spans="1:3" x14ac:dyDescent="0.25">
      <c r="A7" t="s">
        <v>47</v>
      </c>
      <c r="B7" s="1" t="s">
        <v>240</v>
      </c>
      <c r="C7" s="6">
        <f t="shared" si="0"/>
        <v>11</v>
      </c>
    </row>
    <row r="8" spans="1:3" x14ac:dyDescent="0.25">
      <c r="A8" t="s">
        <v>48</v>
      </c>
      <c r="B8" s="1" t="s">
        <v>241</v>
      </c>
      <c r="C8" s="6">
        <f t="shared" si="0"/>
        <v>18</v>
      </c>
    </row>
    <row r="9" spans="1:3" x14ac:dyDescent="0.25">
      <c r="A9" t="s">
        <v>49</v>
      </c>
      <c r="B9" s="1" t="s">
        <v>242</v>
      </c>
      <c r="C9" s="6">
        <f t="shared" si="0"/>
        <v>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A6FF8-B64B-4D5B-ABDE-695BA54325B9}">
  <dimension ref="A1:C8"/>
  <sheetViews>
    <sheetView workbookViewId="0">
      <selection activeCell="C7" sqref="C7"/>
    </sheetView>
  </sheetViews>
  <sheetFormatPr defaultRowHeight="15" x14ac:dyDescent="0.25"/>
  <cols>
    <col min="1" max="1" width="63.7109375" bestFit="1" customWidth="1"/>
    <col min="2" max="2" width="44.28515625" bestFit="1" customWidth="1"/>
    <col min="3" max="3" width="8.85546875" bestFit="1" customWidth="1"/>
  </cols>
  <sheetData>
    <row r="1" spans="1:3" x14ac:dyDescent="0.25">
      <c r="A1" s="2" t="s">
        <v>7</v>
      </c>
      <c r="B1" s="2" t="s">
        <v>2</v>
      </c>
      <c r="C1" s="2" t="s">
        <v>3</v>
      </c>
    </row>
    <row r="2" spans="1:3" x14ac:dyDescent="0.25">
      <c r="A2" s="3" t="s">
        <v>6</v>
      </c>
      <c r="B2" s="1" t="s">
        <v>55</v>
      </c>
      <c r="C2" t="str">
        <f t="shared" ref="C2:C8" si="0">+IFERROR(SEARCH("/blog/",A2),"Non Blog")</f>
        <v>Non Blog</v>
      </c>
    </row>
    <row r="3" spans="1:3" x14ac:dyDescent="0.25">
      <c r="A3" s="3" t="s">
        <v>8</v>
      </c>
      <c r="B3" s="1" t="s">
        <v>56</v>
      </c>
      <c r="C3" t="str">
        <f t="shared" si="0"/>
        <v>Non Blog</v>
      </c>
    </row>
    <row r="4" spans="1:3" x14ac:dyDescent="0.25">
      <c r="A4" s="3" t="s">
        <v>51</v>
      </c>
      <c r="B4" s="1" t="s">
        <v>57</v>
      </c>
      <c r="C4">
        <f t="shared" si="0"/>
        <v>26</v>
      </c>
    </row>
    <row r="5" spans="1:3" x14ac:dyDescent="0.25">
      <c r="A5" s="3" t="s">
        <v>10</v>
      </c>
      <c r="B5" s="1" t="s">
        <v>58</v>
      </c>
      <c r="C5" t="str">
        <f t="shared" si="0"/>
        <v>Non Blog</v>
      </c>
    </row>
    <row r="6" spans="1:3" x14ac:dyDescent="0.25">
      <c r="A6" s="3" t="s">
        <v>52</v>
      </c>
      <c r="B6" s="1" t="s">
        <v>59</v>
      </c>
      <c r="C6">
        <f t="shared" si="0"/>
        <v>26</v>
      </c>
    </row>
    <row r="7" spans="1:3" x14ac:dyDescent="0.25">
      <c r="A7" s="3" t="s">
        <v>53</v>
      </c>
      <c r="B7" s="1" t="s">
        <v>60</v>
      </c>
      <c r="C7">
        <f t="shared" si="0"/>
        <v>26</v>
      </c>
    </row>
    <row r="8" spans="1:3" x14ac:dyDescent="0.25">
      <c r="A8" s="3" t="s">
        <v>54</v>
      </c>
      <c r="B8" s="1" t="s">
        <v>61</v>
      </c>
      <c r="C8">
        <f t="shared" si="0"/>
        <v>26</v>
      </c>
    </row>
  </sheetData>
  <hyperlinks>
    <hyperlink ref="A2" r:id="rId1" xr:uid="{2ABBC91E-3D11-44D4-BE68-22BF937F873E}"/>
    <hyperlink ref="A4" r:id="rId2" xr:uid="{936C64DC-48FC-4628-9788-381E4DFBA365}"/>
    <hyperlink ref="A5" r:id="rId3" xr:uid="{814838AB-EEBC-445B-8561-314ACBC85B3A}"/>
    <hyperlink ref="A3" r:id="rId4" xr:uid="{6A9C2D07-6526-4535-B4AF-52B50E16B209}"/>
    <hyperlink ref="A6" r:id="rId5" xr:uid="{CE153BCC-CFF9-4966-ABA7-A1B2F9251D4A}"/>
    <hyperlink ref="A7" r:id="rId6" xr:uid="{C79EA0E0-B2A3-43E1-A9D1-9550EAF56BA5}"/>
    <hyperlink ref="A8" r:id="rId7" xr:uid="{370D1DBF-CCEB-4C2F-AB6F-3E0245C73E6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38DE9-7164-4189-B070-F272927D60BA}">
  <dimension ref="A1:C6"/>
  <sheetViews>
    <sheetView workbookViewId="0">
      <selection activeCell="C2" sqref="C2"/>
    </sheetView>
  </sheetViews>
  <sheetFormatPr defaultRowHeight="15" x14ac:dyDescent="0.25"/>
  <cols>
    <col min="1" max="1" width="51.42578125" bestFit="1" customWidth="1"/>
    <col min="2" max="2" width="76.42578125" bestFit="1" customWidth="1"/>
    <col min="3" max="3" width="19.7109375" bestFit="1" customWidth="1"/>
    <col min="4" max="4" width="15.28515625" bestFit="1" customWidth="1"/>
    <col min="5" max="5" width="2" bestFit="1" customWidth="1"/>
    <col min="6" max="6" width="18.85546875" bestFit="1" customWidth="1"/>
  </cols>
  <sheetData>
    <row r="1" spans="1:3" x14ac:dyDescent="0.25">
      <c r="A1" s="5" t="s">
        <v>7</v>
      </c>
      <c r="B1" s="5" t="s">
        <v>2</v>
      </c>
      <c r="C1" s="5" t="s">
        <v>3</v>
      </c>
    </row>
    <row r="2" spans="1:3" x14ac:dyDescent="0.25">
      <c r="A2" s="3" t="s">
        <v>62</v>
      </c>
      <c r="B2" s="1" t="s">
        <v>63</v>
      </c>
      <c r="C2" t="str">
        <f>MID(A2,SEARCH("/",A2,8),SEARCH("-t*.html",A2)-SEARCH("/",A2,8))</f>
        <v>/lamp-maintenance</v>
      </c>
    </row>
    <row r="3" spans="1:3" x14ac:dyDescent="0.25">
      <c r="A3" s="3" t="s">
        <v>64</v>
      </c>
      <c r="B3" s="1" t="s">
        <v>66</v>
      </c>
      <c r="C3" t="str">
        <f>MID(A3,SEARCH("/",A3,8),SEARCH("-t*.html",A3)-SEARCH("/",A3,8))</f>
        <v>/shoe-maintenance</v>
      </c>
    </row>
    <row r="4" spans="1:3" x14ac:dyDescent="0.25">
      <c r="A4" s="3" t="s">
        <v>65</v>
      </c>
      <c r="B4" s="1" t="s">
        <v>67</v>
      </c>
      <c r="C4" t="str">
        <f>MID(A4,SEARCH("/",A4,8),SEARCH("-t*.html",A4)-SEARCH("/",A4,8))</f>
        <v>/street-maintenance</v>
      </c>
    </row>
    <row r="5" spans="1:3" x14ac:dyDescent="0.25">
      <c r="A5" s="3" t="s">
        <v>70</v>
      </c>
      <c r="B5" s="1" t="s">
        <v>68</v>
      </c>
      <c r="C5" t="str">
        <f>MID(A5,SEARCH("/",A5,8),SEARCH("-t*.html",A5)-SEARCH("/",A5,8))</f>
        <v>/car-maintenance</v>
      </c>
    </row>
    <row r="6" spans="1:3" x14ac:dyDescent="0.25">
      <c r="A6" s="3" t="s">
        <v>71</v>
      </c>
      <c r="B6" s="1" t="s">
        <v>69</v>
      </c>
      <c r="C6" t="str">
        <f>MID(A6,SEARCH("/",A6,8),SEARCH("-t*.html",A6)-SEARCH("/",A6,8))</f>
        <v>/tyre-maintenance</v>
      </c>
    </row>
  </sheetData>
  <hyperlinks>
    <hyperlink ref="A2" r:id="rId1" xr:uid="{8C824921-2C68-4C59-B8C2-EECDEC33AC22}"/>
    <hyperlink ref="A3" r:id="rId2" xr:uid="{08A5CCC0-99BB-4AA5-9513-EF7DA0D4F2F2}"/>
    <hyperlink ref="A4" r:id="rId3" xr:uid="{AA8F929E-43E3-4932-8DF9-74DC55403DD6}"/>
    <hyperlink ref="A5" r:id="rId4" xr:uid="{D44B9D64-B962-4C45-8ED1-D6D87B66E206}"/>
    <hyperlink ref="A6" r:id="rId5" xr:uid="{790EB547-527F-48CE-AF61-967A53D65DFE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DA882-5F07-4953-9F37-055371D13D05}">
  <dimension ref="A1:C4"/>
  <sheetViews>
    <sheetView workbookViewId="0">
      <selection activeCell="C2" sqref="C2"/>
    </sheetView>
  </sheetViews>
  <sheetFormatPr defaultRowHeight="15" x14ac:dyDescent="0.25"/>
  <cols>
    <col min="2" max="2" width="38.85546875" bestFit="1" customWidth="1"/>
    <col min="3" max="3" width="13.28515625" bestFit="1" customWidth="1"/>
  </cols>
  <sheetData>
    <row r="1" spans="1:3" x14ac:dyDescent="0.25">
      <c r="A1" s="5" t="s">
        <v>72</v>
      </c>
      <c r="B1" s="5" t="s">
        <v>40</v>
      </c>
      <c r="C1" s="5" t="s">
        <v>3</v>
      </c>
    </row>
    <row r="2" spans="1:3" x14ac:dyDescent="0.25">
      <c r="A2" s="6">
        <v>1</v>
      </c>
      <c r="B2" s="1" t="s">
        <v>251</v>
      </c>
      <c r="C2" s="1" t="str">
        <f>+IF(A2=1,"è uguale a 1","è diverso da 1")</f>
        <v>è uguale a 1</v>
      </c>
    </row>
    <row r="3" spans="1:3" x14ac:dyDescent="0.25">
      <c r="A3" s="6">
        <v>2</v>
      </c>
      <c r="B3" s="1" t="s">
        <v>251</v>
      </c>
      <c r="C3" s="1" t="str">
        <f>+IF(A3=1,"è uguale a 1","è diverso da 1")</f>
        <v>è diverso da 1</v>
      </c>
    </row>
    <row r="4" spans="1:3" x14ac:dyDescent="0.25">
      <c r="A4" s="6">
        <v>3</v>
      </c>
      <c r="B4" s="1" t="s">
        <v>251</v>
      </c>
      <c r="C4" s="1" t="str">
        <f>+IF(A4=1,"è uguale a 1","è diverso da 1")</f>
        <v>è diverso da 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27</vt:i4>
      </vt:variant>
    </vt:vector>
  </HeadingPairs>
  <TitlesOfParts>
    <vt:vector size="27" baseType="lpstr">
      <vt:lpstr>concat</vt:lpstr>
      <vt:lpstr>text to column</vt:lpstr>
      <vt:lpstr>conta.se</vt:lpstr>
      <vt:lpstr>se.errore</vt:lpstr>
      <vt:lpstr>sinistra</vt:lpstr>
      <vt:lpstr>len</vt:lpstr>
      <vt:lpstr>search</vt:lpstr>
      <vt:lpstr>mid</vt:lpstr>
      <vt:lpstr>if (2)</vt:lpstr>
      <vt:lpstr>if</vt:lpstr>
      <vt:lpstr>if esempio</vt:lpstr>
      <vt:lpstr>or</vt:lpstr>
      <vt:lpstr>vlookup</vt:lpstr>
      <vt:lpstr>vl2</vt:lpstr>
      <vt:lpstr>offset</vt:lpstr>
      <vt:lpstr>offset (2)</vt:lpstr>
      <vt:lpstr>trim</vt:lpstr>
      <vt:lpstr>sostituisci</vt:lpstr>
      <vt:lpstr>rimpiazza</vt:lpstr>
      <vt:lpstr>clean</vt:lpstr>
      <vt:lpstr>vlook</vt:lpstr>
      <vt:lpstr>index</vt:lpstr>
      <vt:lpstr>confronta</vt:lpstr>
      <vt:lpstr>indice-confronta</vt:lpstr>
      <vt:lpstr>pvt</vt:lpstr>
      <vt:lpstr>pvt2</vt:lpstr>
      <vt:lpstr>Foglio6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Sacheli</dc:creator>
  <cp:lastModifiedBy>Giovanni Sacheli</cp:lastModifiedBy>
  <dcterms:created xsi:type="dcterms:W3CDTF">2019-06-17T15:27:09Z</dcterms:created>
  <dcterms:modified xsi:type="dcterms:W3CDTF">2019-06-19T14:15:12Z</dcterms:modified>
</cp:coreProperties>
</file>